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tom\Desktop\Salary Scale Database 2022\"/>
    </mc:Choice>
  </mc:AlternateContent>
  <xr:revisionPtr revIDLastSave="0" documentId="8_{0F8BC8AE-9AC3-4A52-AAE2-0278D95FB623}" xr6:coauthVersionLast="47" xr6:coauthVersionMax="47" xr10:uidLastSave="{00000000-0000-0000-0000-000000000000}"/>
  <bookViews>
    <workbookView xWindow="2565" yWindow="2235" windowWidth="25950" windowHeight="14580" firstSheet="1" activeTab="4" xr2:uid="{00000000-000D-0000-FFFF-FFFF00000000}"/>
  </bookViews>
  <sheets>
    <sheet name="Grade order list Hourly" sheetId="1" r:id="rId1"/>
    <sheet name="Grade Order List Salaried" sheetId="2" r:id="rId2"/>
    <sheet name="Supplements" sheetId="4" r:id="rId3"/>
    <sheet name="Subs" sheetId="5" r:id="rId4"/>
    <sheet name="Other" sheetId="6" r:id="rId5"/>
    <sheet name="Summer" sheetId="7" r:id="rId6"/>
    <sheet name="Teacher BA" sheetId="8" r:id="rId7"/>
    <sheet name="Teacher MA" sheetId="9" r:id="rId8"/>
    <sheet name="Teacher MA+30" sheetId="10" r:id="rId9"/>
    <sheet name="Teacher DR" sheetId="11"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0" i="11" l="1"/>
  <c r="T40" i="11" s="1"/>
  <c r="B39" i="11"/>
  <c r="N39" i="11" s="1"/>
  <c r="B38" i="11"/>
  <c r="F38" i="11" s="1"/>
  <c r="B37" i="11"/>
  <c r="AB37" i="11" s="1"/>
  <c r="B36" i="11"/>
  <c r="T36" i="11" s="1"/>
  <c r="B35" i="11"/>
  <c r="N35" i="11" s="1"/>
  <c r="B34" i="11"/>
  <c r="F34" i="11" s="1"/>
  <c r="B33" i="11"/>
  <c r="AB33" i="11" s="1"/>
  <c r="B32" i="11"/>
  <c r="T32" i="11" s="1"/>
  <c r="B31" i="11"/>
  <c r="N31" i="11" s="1"/>
  <c r="O30" i="11"/>
  <c r="AC30" i="11" s="1"/>
  <c r="M30" i="11"/>
  <c r="B30" i="11"/>
  <c r="F30" i="11" s="1"/>
  <c r="B29" i="11"/>
  <c r="AB29" i="11" s="1"/>
  <c r="B28" i="11"/>
  <c r="T28" i="11" s="1"/>
  <c r="V27" i="11"/>
  <c r="AD27" i="11" s="1"/>
  <c r="B27" i="11"/>
  <c r="N27" i="11" s="1"/>
  <c r="B26" i="11"/>
  <c r="F26" i="11" s="1"/>
  <c r="B25" i="11"/>
  <c r="AB25" i="11" s="1"/>
  <c r="B24" i="11"/>
  <c r="T24" i="11" s="1"/>
  <c r="T23" i="11"/>
  <c r="B23" i="11"/>
  <c r="N23" i="11" s="1"/>
  <c r="B22" i="11"/>
  <c r="F22" i="11" s="1"/>
  <c r="B21" i="11"/>
  <c r="AB21" i="11" s="1"/>
  <c r="B20" i="11"/>
  <c r="T20" i="11" s="1"/>
  <c r="B19" i="11"/>
  <c r="N19" i="11" s="1"/>
  <c r="B18" i="11"/>
  <c r="F18" i="11" s="1"/>
  <c r="B17" i="11"/>
  <c r="AB17" i="11" s="1"/>
  <c r="B16" i="11"/>
  <c r="T16" i="11" s="1"/>
  <c r="V15" i="11"/>
  <c r="AD15" i="11" s="1"/>
  <c r="O15" i="11"/>
  <c r="B15" i="11"/>
  <c r="N15" i="11" s="1"/>
  <c r="N14" i="11"/>
  <c r="B14" i="11"/>
  <c r="F14" i="11" s="1"/>
  <c r="B13" i="11"/>
  <c r="AB13" i="11" s="1"/>
  <c r="V12" i="11"/>
  <c r="AD12" i="11" s="1"/>
  <c r="B12" i="11"/>
  <c r="T12" i="11" s="1"/>
  <c r="B11" i="11"/>
  <c r="AB11" i="11" s="1"/>
  <c r="B10" i="11"/>
  <c r="F10" i="11" s="1"/>
  <c r="V9" i="11"/>
  <c r="B9" i="11"/>
  <c r="N9" i="11" s="1"/>
  <c r="B40" i="10"/>
  <c r="Q40" i="10" s="1"/>
  <c r="B39" i="10"/>
  <c r="S39" i="10" s="1"/>
  <c r="AA39" i="10" s="1"/>
  <c r="D38" i="10"/>
  <c r="B38" i="10"/>
  <c r="Y38" i="10" s="1"/>
  <c r="B37" i="10"/>
  <c r="Y37" i="10" s="1"/>
  <c r="S36" i="10"/>
  <c r="AA36" i="10" s="1"/>
  <c r="B36" i="10"/>
  <c r="Q36" i="10" s="1"/>
  <c r="B35" i="10"/>
  <c r="S35" i="10" s="1"/>
  <c r="AA35" i="10" s="1"/>
  <c r="S34" i="10"/>
  <c r="AA34" i="10" s="1"/>
  <c r="B34" i="10"/>
  <c r="Y34" i="10" s="1"/>
  <c r="B33" i="10"/>
  <c r="Y33" i="10" s="1"/>
  <c r="B32" i="10"/>
  <c r="Q32" i="10" s="1"/>
  <c r="B31" i="10"/>
  <c r="S31" i="10" s="1"/>
  <c r="AA31" i="10" s="1"/>
  <c r="B30" i="10"/>
  <c r="Y30" i="10" s="1"/>
  <c r="B29" i="10"/>
  <c r="Y29" i="10" s="1"/>
  <c r="B28" i="10"/>
  <c r="Q28" i="10" s="1"/>
  <c r="B27" i="10"/>
  <c r="Q27" i="10" s="1"/>
  <c r="L26" i="10"/>
  <c r="B26" i="10"/>
  <c r="Y26" i="10" s="1"/>
  <c r="B25" i="10"/>
  <c r="Y25" i="10" s="1"/>
  <c r="B24" i="10"/>
  <c r="Q24" i="10" s="1"/>
  <c r="S23" i="10"/>
  <c r="AA23" i="10" s="1"/>
  <c r="B23" i="10"/>
  <c r="M23" i="10" s="1"/>
  <c r="B22" i="10"/>
  <c r="Y22" i="10" s="1"/>
  <c r="B21" i="10"/>
  <c r="Y21" i="10" s="1"/>
  <c r="B20" i="10"/>
  <c r="Q20" i="10" s="1"/>
  <c r="Q19" i="10"/>
  <c r="B19" i="10"/>
  <c r="L19" i="10" s="1"/>
  <c r="Y18" i="10"/>
  <c r="B18" i="10"/>
  <c r="S18" i="10" s="1"/>
  <c r="AA18" i="10" s="1"/>
  <c r="B17" i="10"/>
  <c r="Y17" i="10" s="1"/>
  <c r="B16" i="10"/>
  <c r="Q16" i="10" s="1"/>
  <c r="S15" i="10"/>
  <c r="AA15" i="10" s="1"/>
  <c r="Q15" i="10"/>
  <c r="B15" i="10"/>
  <c r="M15" i="10" s="1"/>
  <c r="L14" i="10"/>
  <c r="B14" i="10"/>
  <c r="S14" i="10" s="1"/>
  <c r="AA14" i="10" s="1"/>
  <c r="B13" i="10"/>
  <c r="Y13" i="10" s="1"/>
  <c r="L12" i="10"/>
  <c r="B12" i="10"/>
  <c r="Q12" i="10" s="1"/>
  <c r="B11" i="10"/>
  <c r="Y11" i="10" s="1"/>
  <c r="B10" i="10"/>
  <c r="M10" i="10" s="1"/>
  <c r="M9" i="10"/>
  <c r="B9" i="10"/>
  <c r="K9" i="10" s="1"/>
  <c r="B39" i="9"/>
  <c r="Q39" i="9" s="1"/>
  <c r="O38" i="9"/>
  <c r="B38" i="9"/>
  <c r="N38" i="9" s="1"/>
  <c r="B37" i="9"/>
  <c r="E37" i="9" s="1"/>
  <c r="B36" i="9"/>
  <c r="AA36" i="9" s="1"/>
  <c r="B35" i="9"/>
  <c r="Q35" i="9" s="1"/>
  <c r="E34" i="9"/>
  <c r="B34" i="9"/>
  <c r="N34" i="9" s="1"/>
  <c r="B33" i="9"/>
  <c r="E33" i="9" s="1"/>
  <c r="B32" i="9"/>
  <c r="AA32" i="9" s="1"/>
  <c r="U31" i="9"/>
  <c r="AC31" i="9" s="1"/>
  <c r="B31" i="9"/>
  <c r="Q31" i="9" s="1"/>
  <c r="B30" i="9"/>
  <c r="N30" i="9" s="1"/>
  <c r="O29" i="9"/>
  <c r="AB29" i="9" s="1"/>
  <c r="B29" i="9"/>
  <c r="E29" i="9" s="1"/>
  <c r="B28" i="9"/>
  <c r="AA28" i="9" s="1"/>
  <c r="AA27" i="9"/>
  <c r="B27" i="9"/>
  <c r="Q27" i="9" s="1"/>
  <c r="U26" i="9"/>
  <c r="AC26" i="9" s="1"/>
  <c r="B26" i="9"/>
  <c r="N26" i="9" s="1"/>
  <c r="B25" i="9"/>
  <c r="E25" i="9" s="1"/>
  <c r="B24" i="9"/>
  <c r="AA24" i="9" s="1"/>
  <c r="U23" i="9"/>
  <c r="AC23" i="9" s="1"/>
  <c r="B23" i="9"/>
  <c r="Q23" i="9" s="1"/>
  <c r="Q22" i="9"/>
  <c r="B22" i="9"/>
  <c r="N22" i="9" s="1"/>
  <c r="O21" i="9"/>
  <c r="AB21" i="9" s="1"/>
  <c r="M21" i="9"/>
  <c r="B21" i="9"/>
  <c r="E21" i="9" s="1"/>
  <c r="B20" i="9"/>
  <c r="AA20" i="9" s="1"/>
  <c r="B19" i="9"/>
  <c r="Q19" i="9" s="1"/>
  <c r="O18" i="9"/>
  <c r="B18" i="9"/>
  <c r="N18" i="9" s="1"/>
  <c r="B17" i="9"/>
  <c r="E17" i="9" s="1"/>
  <c r="B16" i="9"/>
  <c r="AA16" i="9" s="1"/>
  <c r="U15" i="9"/>
  <c r="AC15" i="9" s="1"/>
  <c r="B15" i="9"/>
  <c r="Q15" i="9" s="1"/>
  <c r="E14" i="9"/>
  <c r="B14" i="9"/>
  <c r="N14" i="9" s="1"/>
  <c r="B13" i="9"/>
  <c r="E13" i="9" s="1"/>
  <c r="B12" i="9"/>
  <c r="AA12" i="9" s="1"/>
  <c r="B11" i="9"/>
  <c r="Q11" i="9" s="1"/>
  <c r="B10" i="9"/>
  <c r="AA10" i="9" s="1"/>
  <c r="B9" i="9"/>
  <c r="E9" i="9" s="1"/>
  <c r="E8" i="9"/>
  <c r="B8" i="9"/>
  <c r="N8" i="9" s="1"/>
  <c r="B39" i="8"/>
  <c r="H39" i="8" s="1"/>
  <c r="B38" i="8"/>
  <c r="F38" i="8" s="1"/>
  <c r="G37" i="8"/>
  <c r="K37" i="8" s="1"/>
  <c r="B37" i="8"/>
  <c r="C37" i="8" s="1"/>
  <c r="B36" i="8"/>
  <c r="J36" i="8" s="1"/>
  <c r="B35" i="8"/>
  <c r="H35" i="8" s="1"/>
  <c r="I34" i="8"/>
  <c r="L34" i="8" s="1"/>
  <c r="B34" i="8"/>
  <c r="F34" i="8" s="1"/>
  <c r="H33" i="8"/>
  <c r="E33" i="8"/>
  <c r="B33" i="8"/>
  <c r="C33" i="8" s="1"/>
  <c r="B32" i="8"/>
  <c r="J32" i="8" s="1"/>
  <c r="B31" i="8"/>
  <c r="H31" i="8" s="1"/>
  <c r="I30" i="8"/>
  <c r="L30" i="8" s="1"/>
  <c r="B30" i="8"/>
  <c r="F30" i="8" s="1"/>
  <c r="E29" i="8"/>
  <c r="B29" i="8"/>
  <c r="C29" i="8" s="1"/>
  <c r="B28" i="8"/>
  <c r="J28" i="8" s="1"/>
  <c r="I27" i="8"/>
  <c r="L27" i="8" s="1"/>
  <c r="B27" i="8"/>
  <c r="H27" i="8" s="1"/>
  <c r="B26" i="8"/>
  <c r="F26" i="8" s="1"/>
  <c r="I25" i="8"/>
  <c r="L25" i="8" s="1"/>
  <c r="E25" i="8"/>
  <c r="B25" i="8"/>
  <c r="C25" i="8" s="1"/>
  <c r="B24" i="8"/>
  <c r="J24" i="8" s="1"/>
  <c r="B23" i="8"/>
  <c r="H23" i="8" s="1"/>
  <c r="B22" i="8"/>
  <c r="F22" i="8" s="1"/>
  <c r="H21" i="8"/>
  <c r="B21" i="8"/>
  <c r="C21" i="8" s="1"/>
  <c r="B20" i="8"/>
  <c r="J20" i="8" s="1"/>
  <c r="B19" i="8"/>
  <c r="H19" i="8" s="1"/>
  <c r="B18" i="8"/>
  <c r="F18" i="8" s="1"/>
  <c r="I17" i="8"/>
  <c r="L17" i="8" s="1"/>
  <c r="F17" i="8"/>
  <c r="E17" i="8"/>
  <c r="B17" i="8"/>
  <c r="C17" i="8" s="1"/>
  <c r="B16" i="8"/>
  <c r="J16" i="8" s="1"/>
  <c r="B15" i="8"/>
  <c r="H15" i="8" s="1"/>
  <c r="H14" i="8"/>
  <c r="B14" i="8"/>
  <c r="F14" i="8" s="1"/>
  <c r="G13" i="8"/>
  <c r="K13" i="8" s="1"/>
  <c r="B13" i="8"/>
  <c r="C13" i="8" s="1"/>
  <c r="B12" i="8"/>
  <c r="J12" i="8" s="1"/>
  <c r="B11" i="8"/>
  <c r="H11" i="8" s="1"/>
  <c r="B10" i="8"/>
  <c r="J10" i="8" s="1"/>
  <c r="F9" i="8"/>
  <c r="B9" i="8"/>
  <c r="C9" i="8" s="1"/>
  <c r="B8" i="8"/>
  <c r="F8" i="8" s="1"/>
  <c r="F154" i="4"/>
  <c r="G153" i="4"/>
  <c r="E152" i="4"/>
  <c r="G152" i="4" s="1"/>
  <c r="E151" i="4"/>
  <c r="G151" i="4" s="1"/>
  <c r="G150" i="4"/>
  <c r="G149" i="4"/>
  <c r="G148" i="4"/>
  <c r="E147" i="4"/>
  <c r="G147" i="4" s="1"/>
  <c r="G154" i="4" s="1"/>
  <c r="F145" i="4"/>
  <c r="E144" i="4"/>
  <c r="G144" i="4" s="1"/>
  <c r="E143" i="4"/>
  <c r="G143" i="4" s="1"/>
  <c r="E142" i="4"/>
  <c r="G142" i="4" s="1"/>
  <c r="E141" i="4"/>
  <c r="G141" i="4" s="1"/>
  <c r="E140" i="4"/>
  <c r="G140" i="4" s="1"/>
  <c r="E139" i="4"/>
  <c r="G139" i="4" s="1"/>
  <c r="E138" i="4"/>
  <c r="G138" i="4" s="1"/>
  <c r="E137" i="4"/>
  <c r="G137" i="4" s="1"/>
  <c r="E136" i="4"/>
  <c r="G136" i="4" s="1"/>
  <c r="E135" i="4"/>
  <c r="G135" i="4" s="1"/>
  <c r="E134" i="4"/>
  <c r="G134" i="4" s="1"/>
  <c r="E133" i="4"/>
  <c r="G133" i="4" s="1"/>
  <c r="E132" i="4"/>
  <c r="G132" i="4" s="1"/>
  <c r="E131" i="4"/>
  <c r="G131" i="4" s="1"/>
  <c r="E130" i="4"/>
  <c r="G130" i="4" s="1"/>
  <c r="E129" i="4"/>
  <c r="G129" i="4" s="1"/>
  <c r="E128" i="4"/>
  <c r="G128" i="4" s="1"/>
  <c r="E127" i="4"/>
  <c r="G127" i="4" s="1"/>
  <c r="E126" i="4"/>
  <c r="G126" i="4" s="1"/>
  <c r="E125" i="4"/>
  <c r="G125" i="4" s="1"/>
  <c r="E124" i="4"/>
  <c r="G124" i="4" s="1"/>
  <c r="E123" i="4"/>
  <c r="G123" i="4" s="1"/>
  <c r="G122" i="4"/>
  <c r="E121" i="4"/>
  <c r="G121" i="4" s="1"/>
  <c r="E120" i="4"/>
  <c r="G120" i="4" s="1"/>
  <c r="E119" i="4"/>
  <c r="G119" i="4" s="1"/>
  <c r="E118" i="4"/>
  <c r="G118" i="4" s="1"/>
  <c r="G117" i="4"/>
  <c r="E117" i="4"/>
  <c r="G116" i="4"/>
  <c r="G115" i="4"/>
  <c r="E114" i="4"/>
  <c r="G114" i="4" s="1"/>
  <c r="E113" i="4"/>
  <c r="G113" i="4" s="1"/>
  <c r="E112" i="4"/>
  <c r="G112" i="4" s="1"/>
  <c r="E111" i="4"/>
  <c r="G111" i="4" s="1"/>
  <c r="E110" i="4"/>
  <c r="G110" i="4" s="1"/>
  <c r="E109" i="4"/>
  <c r="G109" i="4" s="1"/>
  <c r="G106" i="4"/>
  <c r="G107" i="4" s="1"/>
  <c r="F103" i="4"/>
  <c r="G102" i="4"/>
  <c r="G101" i="4"/>
  <c r="G100" i="4"/>
  <c r="G99" i="4"/>
  <c r="G98" i="4"/>
  <c r="G97" i="4"/>
  <c r="G96" i="4"/>
  <c r="G95" i="4"/>
  <c r="G94" i="4"/>
  <c r="G93" i="4"/>
  <c r="G92" i="4"/>
  <c r="G91" i="4"/>
  <c r="G90" i="4"/>
  <c r="G89" i="4"/>
  <c r="F87" i="4"/>
  <c r="G86" i="4"/>
  <c r="G85" i="4"/>
  <c r="G83" i="4"/>
  <c r="G82" i="4"/>
  <c r="G81" i="4"/>
  <c r="F79" i="4"/>
  <c r="G78" i="4"/>
  <c r="G77" i="4"/>
  <c r="G76" i="4"/>
  <c r="G75" i="4"/>
  <c r="F73" i="4"/>
  <c r="E72" i="4"/>
  <c r="G72" i="4" s="1"/>
  <c r="G71" i="4"/>
  <c r="G70" i="4"/>
  <c r="G68" i="4"/>
  <c r="G67" i="4"/>
  <c r="G66" i="4"/>
  <c r="E65" i="4"/>
  <c r="G65" i="4" s="1"/>
  <c r="E64" i="4"/>
  <c r="G64" i="4" s="1"/>
  <c r="E63" i="4"/>
  <c r="G63" i="4" s="1"/>
  <c r="G62" i="4"/>
  <c r="G59" i="4"/>
  <c r="G57" i="4"/>
  <c r="G56" i="4"/>
  <c r="F54" i="4"/>
  <c r="G53" i="4"/>
  <c r="G52" i="4"/>
  <c r="E51" i="4"/>
  <c r="G51" i="4" s="1"/>
  <c r="G50" i="4"/>
  <c r="E49" i="4"/>
  <c r="G49" i="4" s="1"/>
  <c r="G48" i="4"/>
  <c r="F46" i="4"/>
  <c r="E45" i="4"/>
  <c r="G45" i="4" s="1"/>
  <c r="G44" i="4"/>
  <c r="G43" i="4"/>
  <c r="E42" i="4"/>
  <c r="G42" i="4" s="1"/>
  <c r="E41" i="4"/>
  <c r="G41" i="4" s="1"/>
  <c r="E40" i="4"/>
  <c r="G40" i="4" s="1"/>
  <c r="G39" i="4"/>
  <c r="E38" i="4"/>
  <c r="G38" i="4" s="1"/>
  <c r="E37" i="4"/>
  <c r="G37" i="4" s="1"/>
  <c r="G36" i="4"/>
  <c r="E36" i="4"/>
  <c r="F33" i="4"/>
  <c r="F155" i="4" s="1"/>
  <c r="E32" i="4"/>
  <c r="G32" i="4" s="1"/>
  <c r="E31" i="4"/>
  <c r="G31" i="4" s="1"/>
  <c r="E30" i="4"/>
  <c r="G30" i="4" s="1"/>
  <c r="E29" i="4"/>
  <c r="G29" i="4" s="1"/>
  <c r="E28" i="4"/>
  <c r="G28" i="4" s="1"/>
  <c r="G27" i="4"/>
  <c r="E27" i="4"/>
  <c r="E26" i="4"/>
  <c r="G26" i="4" s="1"/>
  <c r="G25" i="4"/>
  <c r="E24" i="4"/>
  <c r="G24" i="4" s="1"/>
  <c r="E23" i="4"/>
  <c r="G23" i="4" s="1"/>
  <c r="G22" i="4"/>
  <c r="G21" i="4"/>
  <c r="E21" i="4"/>
  <c r="E20" i="4"/>
  <c r="G20" i="4" s="1"/>
  <c r="E19" i="4"/>
  <c r="G19" i="4" s="1"/>
  <c r="E18" i="4"/>
  <c r="G18" i="4" s="1"/>
  <c r="E17" i="4"/>
  <c r="G17" i="4" s="1"/>
  <c r="E16" i="4"/>
  <c r="G16" i="4" s="1"/>
  <c r="E15" i="4"/>
  <c r="G15" i="4" s="1"/>
  <c r="G14" i="4"/>
  <c r="E13" i="4"/>
  <c r="G13" i="4" s="1"/>
  <c r="E12" i="4"/>
  <c r="G12" i="4" s="1"/>
  <c r="E11" i="4"/>
  <c r="G11" i="4" s="1"/>
  <c r="G10" i="4"/>
  <c r="G9" i="4"/>
  <c r="E9" i="4"/>
  <c r="E8" i="4"/>
  <c r="G8" i="4" s="1"/>
  <c r="E7" i="4"/>
  <c r="G7" i="4" s="1"/>
  <c r="G6" i="4"/>
  <c r="O9" i="9" l="1"/>
  <c r="U25" i="9"/>
  <c r="AC25" i="9" s="1"/>
  <c r="V22" i="11"/>
  <c r="AD22" i="11" s="1"/>
  <c r="T31" i="11"/>
  <c r="G54" i="4"/>
  <c r="I14" i="8"/>
  <c r="L14" i="8" s="1"/>
  <c r="I21" i="8"/>
  <c r="L21" i="8" s="1"/>
  <c r="G29" i="8"/>
  <c r="K29" i="8" s="1"/>
  <c r="J34" i="8"/>
  <c r="G38" i="8"/>
  <c r="AA9" i="9"/>
  <c r="O14" i="9"/>
  <c r="M17" i="9"/>
  <c r="U22" i="9"/>
  <c r="AC22" i="9" s="1"/>
  <c r="AA25" i="9"/>
  <c r="U29" i="9"/>
  <c r="AC29" i="9" s="1"/>
  <c r="N33" i="9"/>
  <c r="Y10" i="10"/>
  <c r="M14" i="10"/>
  <c r="Z14" i="10" s="1"/>
  <c r="D18" i="10"/>
  <c r="S19" i="10"/>
  <c r="AA19" i="10" s="1"/>
  <c r="O10" i="11"/>
  <c r="O14" i="11"/>
  <c r="AC14" i="11" s="1"/>
  <c r="T19" i="11"/>
  <c r="I18" i="8"/>
  <c r="L18" i="8" s="1"/>
  <c r="G26" i="8"/>
  <c r="Q14" i="9"/>
  <c r="N17" i="9"/>
  <c r="AA29" i="9"/>
  <c r="AA33" i="9"/>
  <c r="Y14" i="10"/>
  <c r="K18" i="10"/>
  <c r="S24" i="10"/>
  <c r="AA24" i="10" s="1"/>
  <c r="S27" i="10"/>
  <c r="AA27" i="10" s="1"/>
  <c r="V10" i="11"/>
  <c r="V19" i="11"/>
  <c r="AD19" i="11" s="1"/>
  <c r="M38" i="11"/>
  <c r="G87" i="4"/>
  <c r="J18" i="8"/>
  <c r="G22" i="8"/>
  <c r="K22" i="8" s="1"/>
  <c r="I26" i="8"/>
  <c r="L26" i="8" s="1"/>
  <c r="G30" i="8"/>
  <c r="F33" i="8"/>
  <c r="U14" i="9"/>
  <c r="AC14" i="9" s="1"/>
  <c r="O17" i="9"/>
  <c r="AB17" i="9" s="1"/>
  <c r="L18" i="10"/>
  <c r="O38" i="11"/>
  <c r="AC38" i="11" s="1"/>
  <c r="E9" i="8"/>
  <c r="E13" i="8"/>
  <c r="H30" i="8"/>
  <c r="G33" i="8"/>
  <c r="K33" i="8" s="1"/>
  <c r="N21" i="9"/>
  <c r="M18" i="10"/>
  <c r="Z18" i="10" s="1"/>
  <c r="V38" i="11"/>
  <c r="AD38" i="11" s="1"/>
  <c r="T35" i="11"/>
  <c r="G9" i="8"/>
  <c r="J30" i="8"/>
  <c r="I33" i="8"/>
  <c r="L33" i="8" s="1"/>
  <c r="H37" i="8"/>
  <c r="M9" i="9"/>
  <c r="N13" i="9"/>
  <c r="AA15" i="9"/>
  <c r="Q18" i="9"/>
  <c r="U21" i="9"/>
  <c r="AC21" i="9" s="1"/>
  <c r="N25" i="9"/>
  <c r="AA31" i="9"/>
  <c r="AA35" i="9"/>
  <c r="Q9" i="10"/>
  <c r="M26" i="10"/>
  <c r="Z26" i="10" s="1"/>
  <c r="M30" i="10"/>
  <c r="Z30" i="10" s="1"/>
  <c r="L35" i="10"/>
  <c r="M22" i="11"/>
  <c r="V30" i="11"/>
  <c r="AD30" i="11" s="1"/>
  <c r="V35" i="11"/>
  <c r="AD35" i="11" s="1"/>
  <c r="T39" i="11"/>
  <c r="I9" i="8"/>
  <c r="G14" i="8"/>
  <c r="G17" i="8"/>
  <c r="K17" i="8" s="1"/>
  <c r="G21" i="8"/>
  <c r="K21" i="8" s="1"/>
  <c r="I37" i="8"/>
  <c r="L37" i="8" s="1"/>
  <c r="N9" i="9"/>
  <c r="U18" i="9"/>
  <c r="AC18" i="9" s="1"/>
  <c r="O25" i="9"/>
  <c r="AB25" i="9" s="1"/>
  <c r="S9" i="10"/>
  <c r="K14" i="10"/>
  <c r="M19" i="10"/>
  <c r="Q23" i="10"/>
  <c r="S26" i="10"/>
  <c r="AA26" i="10" s="1"/>
  <c r="S30" i="10"/>
  <c r="AA30" i="10" s="1"/>
  <c r="O22" i="11"/>
  <c r="AC22" i="11" s="1"/>
  <c r="T27" i="11"/>
  <c r="V14" i="11"/>
  <c r="AD14" i="11" s="1"/>
  <c r="M18" i="11"/>
  <c r="M26" i="11"/>
  <c r="M34" i="11"/>
  <c r="O9" i="11"/>
  <c r="N18" i="11"/>
  <c r="V20" i="11"/>
  <c r="AD20" i="11" s="1"/>
  <c r="O23" i="11"/>
  <c r="AC23" i="11" s="1"/>
  <c r="N26" i="11"/>
  <c r="V28" i="11"/>
  <c r="AD28" i="11" s="1"/>
  <c r="O31" i="11"/>
  <c r="N34" i="11"/>
  <c r="V36" i="11"/>
  <c r="AD36" i="11" s="1"/>
  <c r="O39" i="11"/>
  <c r="O18" i="11"/>
  <c r="AC18" i="11" s="1"/>
  <c r="O26" i="11"/>
  <c r="AC26" i="11" s="1"/>
  <c r="O34" i="11"/>
  <c r="AC34" i="11" s="1"/>
  <c r="V18" i="11"/>
  <c r="AD18" i="11" s="1"/>
  <c r="V23" i="11"/>
  <c r="AD23" i="11" s="1"/>
  <c r="V26" i="11"/>
  <c r="AD26" i="11" s="1"/>
  <c r="V31" i="11"/>
  <c r="AD31" i="11" s="1"/>
  <c r="V34" i="11"/>
  <c r="AD34" i="11" s="1"/>
  <c r="V39" i="11"/>
  <c r="AD39" i="11" s="1"/>
  <c r="M10" i="11"/>
  <c r="N10" i="11"/>
  <c r="M14" i="11"/>
  <c r="V16" i="11"/>
  <c r="AD16" i="11" s="1"/>
  <c r="O19" i="11"/>
  <c r="AC19" i="11" s="1"/>
  <c r="N22" i="11"/>
  <c r="V24" i="11"/>
  <c r="AD24" i="11" s="1"/>
  <c r="O27" i="11"/>
  <c r="AC27" i="11" s="1"/>
  <c r="N30" i="11"/>
  <c r="V32" i="11"/>
  <c r="AD32" i="11" s="1"/>
  <c r="O35" i="11"/>
  <c r="AC35" i="11" s="1"/>
  <c r="N38" i="11"/>
  <c r="V40" i="11"/>
  <c r="AD40" i="11" s="1"/>
  <c r="T9" i="11"/>
  <c r="F11" i="11"/>
  <c r="AB12" i="11"/>
  <c r="F13" i="11"/>
  <c r="T15" i="11"/>
  <c r="AB16" i="11"/>
  <c r="F17" i="11"/>
  <c r="AB20" i="11"/>
  <c r="F21" i="11"/>
  <c r="AB24" i="11"/>
  <c r="F25" i="11"/>
  <c r="AB28" i="11"/>
  <c r="F29" i="11"/>
  <c r="AB32" i="11"/>
  <c r="F33" i="11"/>
  <c r="AB36" i="11"/>
  <c r="F37" i="11"/>
  <c r="AB40" i="11"/>
  <c r="M11" i="11"/>
  <c r="M37" i="11"/>
  <c r="AB9" i="11"/>
  <c r="T10" i="11"/>
  <c r="N11" i="11"/>
  <c r="F12" i="11"/>
  <c r="N13" i="11"/>
  <c r="T14" i="11"/>
  <c r="AB15" i="11"/>
  <c r="F16" i="11"/>
  <c r="N17" i="11"/>
  <c r="T18" i="11"/>
  <c r="AB19" i="11"/>
  <c r="F20" i="11"/>
  <c r="N21" i="11"/>
  <c r="T22" i="11"/>
  <c r="AB23" i="11"/>
  <c r="F24" i="11"/>
  <c r="N25" i="11"/>
  <c r="T26" i="11"/>
  <c r="AB27" i="11"/>
  <c r="F28" i="11"/>
  <c r="N29" i="11"/>
  <c r="T30" i="11"/>
  <c r="AB31" i="11"/>
  <c r="F32" i="11"/>
  <c r="N33" i="11"/>
  <c r="T34" i="11"/>
  <c r="AB35" i="11"/>
  <c r="F36" i="11"/>
  <c r="N37" i="11"/>
  <c r="T38" i="11"/>
  <c r="AB39" i="11"/>
  <c r="F40" i="11"/>
  <c r="O11" i="11"/>
  <c r="M12" i="11"/>
  <c r="O13" i="11"/>
  <c r="AC15" i="11"/>
  <c r="M16" i="11"/>
  <c r="O17" i="11"/>
  <c r="M20" i="11"/>
  <c r="O21" i="11"/>
  <c r="M24" i="11"/>
  <c r="O25" i="11"/>
  <c r="M28" i="11"/>
  <c r="O29" i="11"/>
  <c r="AC31" i="11"/>
  <c r="M32" i="11"/>
  <c r="O33" i="11"/>
  <c r="M36" i="11"/>
  <c r="O37" i="11"/>
  <c r="AC39" i="11"/>
  <c r="M40" i="11"/>
  <c r="M29" i="11"/>
  <c r="F9" i="11"/>
  <c r="AB10" i="11"/>
  <c r="T11" i="11"/>
  <c r="N12" i="11"/>
  <c r="T13" i="11"/>
  <c r="AB14" i="11"/>
  <c r="F15" i="11"/>
  <c r="N16" i="11"/>
  <c r="T17" i="11"/>
  <c r="AB18" i="11"/>
  <c r="F19" i="11"/>
  <c r="N20" i="11"/>
  <c r="T21" i="11"/>
  <c r="AB22" i="11"/>
  <c r="F23" i="11"/>
  <c r="N24" i="11"/>
  <c r="T25" i="11"/>
  <c r="AB26" i="11"/>
  <c r="F27" i="11"/>
  <c r="N28" i="11"/>
  <c r="T29" i="11"/>
  <c r="AB30" i="11"/>
  <c r="F31" i="11"/>
  <c r="N32" i="11"/>
  <c r="T33" i="11"/>
  <c r="AB34" i="11"/>
  <c r="F35" i="11"/>
  <c r="N36" i="11"/>
  <c r="T37" i="11"/>
  <c r="AB38" i="11"/>
  <c r="F39" i="11"/>
  <c r="N40" i="11"/>
  <c r="M13" i="11"/>
  <c r="M33" i="11"/>
  <c r="M9" i="11"/>
  <c r="V11" i="11"/>
  <c r="O12" i="11"/>
  <c r="V13" i="11"/>
  <c r="AD13" i="11" s="1"/>
  <c r="M15" i="11"/>
  <c r="O16" i="11"/>
  <c r="V17" i="11"/>
  <c r="AD17" i="11" s="1"/>
  <c r="M19" i="11"/>
  <c r="O20" i="11"/>
  <c r="V21" i="11"/>
  <c r="AD21" i="11" s="1"/>
  <c r="M23" i="11"/>
  <c r="O24" i="11"/>
  <c r="V25" i="11"/>
  <c r="AD25" i="11" s="1"/>
  <c r="M27" i="11"/>
  <c r="O28" i="11"/>
  <c r="V29" i="11"/>
  <c r="AD29" i="11" s="1"/>
  <c r="M31" i="11"/>
  <c r="O32" i="11"/>
  <c r="V33" i="11"/>
  <c r="AD33" i="11" s="1"/>
  <c r="M35" i="11"/>
  <c r="O36" i="11"/>
  <c r="V37" i="11"/>
  <c r="AD37" i="11" s="1"/>
  <c r="M39" i="11"/>
  <c r="O40" i="11"/>
  <c r="M17" i="11"/>
  <c r="M21" i="11"/>
  <c r="M25" i="11"/>
  <c r="D22" i="10"/>
  <c r="S32" i="10"/>
  <c r="AA32" i="10" s="1"/>
  <c r="K22" i="10"/>
  <c r="S28" i="10"/>
  <c r="AA28" i="10" s="1"/>
  <c r="L39" i="10"/>
  <c r="L22" i="10"/>
  <c r="M39" i="10"/>
  <c r="Z39" i="10" s="1"/>
  <c r="D10" i="10"/>
  <c r="S12" i="10"/>
  <c r="AA12" i="10" s="1"/>
  <c r="L16" i="10"/>
  <c r="M22" i="10"/>
  <c r="Z22" i="10" s="1"/>
  <c r="L31" i="10"/>
  <c r="D34" i="10"/>
  <c r="M35" i="10"/>
  <c r="K38" i="10"/>
  <c r="Q39" i="10"/>
  <c r="K10" i="10"/>
  <c r="D15" i="10"/>
  <c r="S16" i="10"/>
  <c r="AA16" i="10" s="1"/>
  <c r="L20" i="10"/>
  <c r="L27" i="10"/>
  <c r="D30" i="10"/>
  <c r="M31" i="10"/>
  <c r="K34" i="10"/>
  <c r="Q35" i="10"/>
  <c r="L38" i="10"/>
  <c r="D9" i="10"/>
  <c r="L10" i="10"/>
  <c r="L15" i="10"/>
  <c r="D19" i="10"/>
  <c r="S20" i="10"/>
  <c r="AA20" i="10" s="1"/>
  <c r="L23" i="10"/>
  <c r="D26" i="10"/>
  <c r="M27" i="10"/>
  <c r="Z27" i="10" s="1"/>
  <c r="K30" i="10"/>
  <c r="Q31" i="10"/>
  <c r="L34" i="10"/>
  <c r="M38" i="10"/>
  <c r="Z38" i="10" s="1"/>
  <c r="L9" i="10"/>
  <c r="D14" i="10"/>
  <c r="K26" i="10"/>
  <c r="L30" i="10"/>
  <c r="M34" i="10"/>
  <c r="Z34" i="10" s="1"/>
  <c r="S38" i="10"/>
  <c r="AA38" i="10" s="1"/>
  <c r="S40" i="10"/>
  <c r="AA40" i="10" s="1"/>
  <c r="D11" i="10"/>
  <c r="Y12" i="10"/>
  <c r="D13" i="10"/>
  <c r="Y16" i="10"/>
  <c r="D17" i="10"/>
  <c r="Y20" i="10"/>
  <c r="D21" i="10"/>
  <c r="Y24" i="10"/>
  <c r="D25" i="10"/>
  <c r="Y28" i="10"/>
  <c r="D29" i="10"/>
  <c r="Y32" i="10"/>
  <c r="D33" i="10"/>
  <c r="Y36" i="10"/>
  <c r="D37" i="10"/>
  <c r="Y40" i="10"/>
  <c r="K11" i="10"/>
  <c r="K13" i="10"/>
  <c r="K17" i="10"/>
  <c r="K21" i="10"/>
  <c r="K25" i="10"/>
  <c r="K29" i="10"/>
  <c r="K33" i="10"/>
  <c r="K37" i="10"/>
  <c r="Y9" i="10"/>
  <c r="Q10" i="10"/>
  <c r="L11" i="10"/>
  <c r="D12" i="10"/>
  <c r="L13" i="10"/>
  <c r="Q14" i="10"/>
  <c r="Y15" i="10"/>
  <c r="D16" i="10"/>
  <c r="L17" i="10"/>
  <c r="Q18" i="10"/>
  <c r="Y19" i="10"/>
  <c r="D20" i="10"/>
  <c r="L21" i="10"/>
  <c r="Q22" i="10"/>
  <c r="Y23" i="10"/>
  <c r="D24" i="10"/>
  <c r="L25" i="10"/>
  <c r="Q26" i="10"/>
  <c r="Y27" i="10"/>
  <c r="D28" i="10"/>
  <c r="L29" i="10"/>
  <c r="Q30" i="10"/>
  <c r="Y31" i="10"/>
  <c r="D32" i="10"/>
  <c r="L33" i="10"/>
  <c r="Q34" i="10"/>
  <c r="Y35" i="10"/>
  <c r="D36" i="10"/>
  <c r="L37" i="10"/>
  <c r="Q38" i="10"/>
  <c r="Y39" i="10"/>
  <c r="D40" i="10"/>
  <c r="S10" i="10"/>
  <c r="M11" i="10"/>
  <c r="K12" i="10"/>
  <c r="M13" i="10"/>
  <c r="Z15" i="10"/>
  <c r="K16" i="10"/>
  <c r="M17" i="10"/>
  <c r="Z19" i="10"/>
  <c r="K20" i="10"/>
  <c r="M21" i="10"/>
  <c r="S22" i="10"/>
  <c r="AA22" i="10" s="1"/>
  <c r="Z23" i="10"/>
  <c r="K24" i="10"/>
  <c r="M25" i="10"/>
  <c r="K28" i="10"/>
  <c r="M29" i="10"/>
  <c r="Z31" i="10"/>
  <c r="K32" i="10"/>
  <c r="M33" i="10"/>
  <c r="Z35" i="10"/>
  <c r="K36" i="10"/>
  <c r="M37" i="10"/>
  <c r="K40" i="10"/>
  <c r="Q11" i="10"/>
  <c r="Q13" i="10"/>
  <c r="Q17" i="10"/>
  <c r="Q21" i="10"/>
  <c r="D23" i="10"/>
  <c r="L24" i="10"/>
  <c r="Q25" i="10"/>
  <c r="D27" i="10"/>
  <c r="L28" i="10"/>
  <c r="Q29" i="10"/>
  <c r="D31" i="10"/>
  <c r="L32" i="10"/>
  <c r="Q33" i="10"/>
  <c r="D35" i="10"/>
  <c r="L36" i="10"/>
  <c r="Q37" i="10"/>
  <c r="D39" i="10"/>
  <c r="L40" i="10"/>
  <c r="S11" i="10"/>
  <c r="M12" i="10"/>
  <c r="S13" i="10"/>
  <c r="AA13" i="10" s="1"/>
  <c r="K15" i="10"/>
  <c r="M16" i="10"/>
  <c r="S17" i="10"/>
  <c r="AA17" i="10" s="1"/>
  <c r="K19" i="10"/>
  <c r="M20" i="10"/>
  <c r="S21" i="10"/>
  <c r="AA21" i="10" s="1"/>
  <c r="K23" i="10"/>
  <c r="M24" i="10"/>
  <c r="S25" i="10"/>
  <c r="AA25" i="10" s="1"/>
  <c r="K27" i="10"/>
  <c r="M28" i="10"/>
  <c r="S29" i="10"/>
  <c r="AA29" i="10" s="1"/>
  <c r="K31" i="10"/>
  <c r="M32" i="10"/>
  <c r="S33" i="10"/>
  <c r="AA33" i="10" s="1"/>
  <c r="K35" i="10"/>
  <c r="M36" i="10"/>
  <c r="S37" i="10"/>
  <c r="AA37" i="10" s="1"/>
  <c r="K39" i="10"/>
  <c r="M40" i="10"/>
  <c r="M13" i="9"/>
  <c r="U27" i="9"/>
  <c r="AC27" i="9" s="1"/>
  <c r="E38" i="9"/>
  <c r="O8" i="9"/>
  <c r="O13" i="9"/>
  <c r="AB13" i="9" s="1"/>
  <c r="U17" i="9"/>
  <c r="AC17" i="9" s="1"/>
  <c r="U19" i="9"/>
  <c r="AC19" i="9" s="1"/>
  <c r="AA21" i="9"/>
  <c r="AA23" i="9"/>
  <c r="E30" i="9"/>
  <c r="O34" i="9"/>
  <c r="AB34" i="9" s="1"/>
  <c r="M37" i="9"/>
  <c r="Q38" i="9"/>
  <c r="Q8" i="9"/>
  <c r="U13" i="9"/>
  <c r="AC13" i="9" s="1"/>
  <c r="AA17" i="9"/>
  <c r="AA19" i="9"/>
  <c r="E26" i="9"/>
  <c r="O30" i="9"/>
  <c r="AB30" i="9" s="1"/>
  <c r="M33" i="9"/>
  <c r="Q34" i="9"/>
  <c r="N37" i="9"/>
  <c r="U38" i="9"/>
  <c r="AC38" i="9" s="1"/>
  <c r="U8" i="9"/>
  <c r="U11" i="9"/>
  <c r="AC11" i="9" s="1"/>
  <c r="AA13" i="9"/>
  <c r="E22" i="9"/>
  <c r="O26" i="9"/>
  <c r="AB26" i="9" s="1"/>
  <c r="M29" i="9"/>
  <c r="Q30" i="9"/>
  <c r="U34" i="9"/>
  <c r="AC34" i="9" s="1"/>
  <c r="O37" i="9"/>
  <c r="AB37" i="9" s="1"/>
  <c r="AA11" i="9"/>
  <c r="E18" i="9"/>
  <c r="O22" i="9"/>
  <c r="AB22" i="9" s="1"/>
  <c r="M25" i="9"/>
  <c r="Q26" i="9"/>
  <c r="N29" i="9"/>
  <c r="U30" i="9"/>
  <c r="AC30" i="9" s="1"/>
  <c r="O33" i="9"/>
  <c r="AB33" i="9" s="1"/>
  <c r="U37" i="9"/>
  <c r="AC37" i="9" s="1"/>
  <c r="U39" i="9"/>
  <c r="AC39" i="9" s="1"/>
  <c r="U33" i="9"/>
  <c r="AC33" i="9" s="1"/>
  <c r="U35" i="9"/>
  <c r="AC35" i="9" s="1"/>
  <c r="AA37" i="9"/>
  <c r="AA39" i="9"/>
  <c r="E10" i="9"/>
  <c r="E12" i="9"/>
  <c r="E16" i="9"/>
  <c r="E20" i="9"/>
  <c r="E24" i="9"/>
  <c r="E28" i="9"/>
  <c r="E32" i="9"/>
  <c r="E36" i="9"/>
  <c r="M10" i="9"/>
  <c r="M12" i="9"/>
  <c r="M16" i="9"/>
  <c r="M20" i="9"/>
  <c r="M24" i="9"/>
  <c r="M28" i="9"/>
  <c r="M32" i="9"/>
  <c r="M36" i="9"/>
  <c r="AA8" i="9"/>
  <c r="Q9" i="9"/>
  <c r="N10" i="9"/>
  <c r="E11" i="9"/>
  <c r="N12" i="9"/>
  <c r="Q13" i="9"/>
  <c r="AA14" i="9"/>
  <c r="E15" i="9"/>
  <c r="N16" i="9"/>
  <c r="Q17" i="9"/>
  <c r="AA18" i="9"/>
  <c r="E19" i="9"/>
  <c r="N20" i="9"/>
  <c r="Q21" i="9"/>
  <c r="AA22" i="9"/>
  <c r="E23" i="9"/>
  <c r="N24" i="9"/>
  <c r="Q25" i="9"/>
  <c r="AA26" i="9"/>
  <c r="E27" i="9"/>
  <c r="N28" i="9"/>
  <c r="Q29" i="9"/>
  <c r="AA30" i="9"/>
  <c r="E31" i="9"/>
  <c r="N32" i="9"/>
  <c r="Q33" i="9"/>
  <c r="AA34" i="9"/>
  <c r="E35" i="9"/>
  <c r="N36" i="9"/>
  <c r="Q37" i="9"/>
  <c r="AA38" i="9"/>
  <c r="E39" i="9"/>
  <c r="U9" i="9"/>
  <c r="O10" i="9"/>
  <c r="M11" i="9"/>
  <c r="O12" i="9"/>
  <c r="AB14" i="9"/>
  <c r="M15" i="9"/>
  <c r="O16" i="9"/>
  <c r="AB18" i="9"/>
  <c r="M19" i="9"/>
  <c r="O20" i="9"/>
  <c r="M23" i="9"/>
  <c r="O24" i="9"/>
  <c r="M27" i="9"/>
  <c r="O28" i="9"/>
  <c r="M31" i="9"/>
  <c r="O32" i="9"/>
  <c r="M35" i="9"/>
  <c r="O36" i="9"/>
  <c r="AB38" i="9"/>
  <c r="M39" i="9"/>
  <c r="Q10" i="9"/>
  <c r="N11" i="9"/>
  <c r="Q12" i="9"/>
  <c r="N15" i="9"/>
  <c r="Q16" i="9"/>
  <c r="N19" i="9"/>
  <c r="Q20" i="9"/>
  <c r="N23" i="9"/>
  <c r="Q24" i="9"/>
  <c r="N27" i="9"/>
  <c r="Q28" i="9"/>
  <c r="N31" i="9"/>
  <c r="Q32" i="9"/>
  <c r="N35" i="9"/>
  <c r="Q36" i="9"/>
  <c r="N39" i="9"/>
  <c r="M8" i="9"/>
  <c r="U10" i="9"/>
  <c r="O11" i="9"/>
  <c r="U12" i="9"/>
  <c r="AC12" i="9" s="1"/>
  <c r="M14" i="9"/>
  <c r="O15" i="9"/>
  <c r="U16" i="9"/>
  <c r="AC16" i="9" s="1"/>
  <c r="M18" i="9"/>
  <c r="O19" i="9"/>
  <c r="U20" i="9"/>
  <c r="AC20" i="9" s="1"/>
  <c r="M22" i="9"/>
  <c r="O23" i="9"/>
  <c r="U24" i="9"/>
  <c r="AC24" i="9" s="1"/>
  <c r="M26" i="9"/>
  <c r="O27" i="9"/>
  <c r="U28" i="9"/>
  <c r="AC28" i="9" s="1"/>
  <c r="M30" i="9"/>
  <c r="O31" i="9"/>
  <c r="U32" i="9"/>
  <c r="AC32" i="9" s="1"/>
  <c r="M34" i="9"/>
  <c r="O35" i="9"/>
  <c r="U36" i="9"/>
  <c r="AC36" i="9" s="1"/>
  <c r="M38" i="9"/>
  <c r="O39" i="9"/>
  <c r="G8" i="8"/>
  <c r="H9" i="8"/>
  <c r="F13" i="8"/>
  <c r="J14" i="8"/>
  <c r="H17" i="8"/>
  <c r="I19" i="8"/>
  <c r="L19" i="8" s="1"/>
  <c r="H26" i="8"/>
  <c r="F29" i="8"/>
  <c r="I35" i="8"/>
  <c r="L35" i="8" s="1"/>
  <c r="H8" i="8"/>
  <c r="I8" i="8"/>
  <c r="H13" i="8"/>
  <c r="I15" i="8"/>
  <c r="L15" i="8" s="1"/>
  <c r="H22" i="8"/>
  <c r="F25" i="8"/>
  <c r="J26" i="8"/>
  <c r="H29" i="8"/>
  <c r="I31" i="8"/>
  <c r="L31" i="8" s="1"/>
  <c r="H38" i="8"/>
  <c r="J8" i="8"/>
  <c r="I13" i="8"/>
  <c r="L13" i="8" s="1"/>
  <c r="G18" i="8"/>
  <c r="E21" i="8"/>
  <c r="I22" i="8"/>
  <c r="L22" i="8" s="1"/>
  <c r="G25" i="8"/>
  <c r="K25" i="8" s="1"/>
  <c r="I29" i="8"/>
  <c r="L29" i="8" s="1"/>
  <c r="G34" i="8"/>
  <c r="K34" i="8" s="1"/>
  <c r="E37" i="8"/>
  <c r="I38" i="8"/>
  <c r="L38" i="8" s="1"/>
  <c r="I11" i="8"/>
  <c r="L11" i="8" s="1"/>
  <c r="H18" i="8"/>
  <c r="F21" i="8"/>
  <c r="J22" i="8"/>
  <c r="H25" i="8"/>
  <c r="H34" i="8"/>
  <c r="F37" i="8"/>
  <c r="J38" i="8"/>
  <c r="I23" i="8"/>
  <c r="L23" i="8" s="1"/>
  <c r="I39" i="8"/>
  <c r="L39" i="8" s="1"/>
  <c r="C10" i="8"/>
  <c r="J11" i="8"/>
  <c r="C12" i="8"/>
  <c r="J15" i="8"/>
  <c r="C16" i="8"/>
  <c r="J19" i="8"/>
  <c r="C20" i="8"/>
  <c r="J23" i="8"/>
  <c r="C24" i="8"/>
  <c r="J27" i="8"/>
  <c r="C28" i="8"/>
  <c r="J31" i="8"/>
  <c r="C32" i="8"/>
  <c r="J35" i="8"/>
  <c r="C36" i="8"/>
  <c r="J39" i="8"/>
  <c r="E10" i="8"/>
  <c r="E28" i="8"/>
  <c r="E36" i="8"/>
  <c r="F10" i="8"/>
  <c r="C11" i="8"/>
  <c r="F12" i="8"/>
  <c r="C15" i="8"/>
  <c r="F16" i="8"/>
  <c r="C19" i="8"/>
  <c r="F20" i="8"/>
  <c r="C23" i="8"/>
  <c r="F24" i="8"/>
  <c r="C27" i="8"/>
  <c r="F28" i="8"/>
  <c r="C31" i="8"/>
  <c r="F32" i="8"/>
  <c r="C35" i="8"/>
  <c r="F36" i="8"/>
  <c r="C39" i="8"/>
  <c r="G10" i="8"/>
  <c r="E11" i="8"/>
  <c r="G12" i="8"/>
  <c r="K14" i="8"/>
  <c r="E15" i="8"/>
  <c r="G16" i="8"/>
  <c r="K18" i="8"/>
  <c r="E19" i="8"/>
  <c r="G20" i="8"/>
  <c r="E23" i="8"/>
  <c r="G24" i="8"/>
  <c r="K26" i="8"/>
  <c r="E27" i="8"/>
  <c r="G28" i="8"/>
  <c r="K30" i="8"/>
  <c r="E31" i="8"/>
  <c r="G32" i="8"/>
  <c r="E35" i="8"/>
  <c r="G36" i="8"/>
  <c r="K38" i="8"/>
  <c r="E39" i="8"/>
  <c r="E12" i="8"/>
  <c r="E16" i="8"/>
  <c r="E20" i="8"/>
  <c r="E24" i="8"/>
  <c r="E32" i="8"/>
  <c r="C8" i="8"/>
  <c r="J9" i="8"/>
  <c r="H10" i="8"/>
  <c r="F11" i="8"/>
  <c r="H12" i="8"/>
  <c r="J13" i="8"/>
  <c r="C14" i="8"/>
  <c r="F15" i="8"/>
  <c r="H16" i="8"/>
  <c r="J17" i="8"/>
  <c r="C18" i="8"/>
  <c r="F19" i="8"/>
  <c r="H20" i="8"/>
  <c r="J21" i="8"/>
  <c r="C22" i="8"/>
  <c r="F23" i="8"/>
  <c r="H24" i="8"/>
  <c r="J25" i="8"/>
  <c r="C26" i="8"/>
  <c r="F27" i="8"/>
  <c r="H28" i="8"/>
  <c r="J29" i="8"/>
  <c r="C30" i="8"/>
  <c r="F31" i="8"/>
  <c r="H32" i="8"/>
  <c r="J33" i="8"/>
  <c r="C34" i="8"/>
  <c r="F35" i="8"/>
  <c r="H36" i="8"/>
  <c r="J37" i="8"/>
  <c r="C38" i="8"/>
  <c r="F39" i="8"/>
  <c r="E8" i="8"/>
  <c r="I10" i="8"/>
  <c r="G11" i="8"/>
  <c r="I12" i="8"/>
  <c r="L12" i="8" s="1"/>
  <c r="E14" i="8"/>
  <c r="G15" i="8"/>
  <c r="I16" i="8"/>
  <c r="L16" i="8" s="1"/>
  <c r="E18" i="8"/>
  <c r="G19" i="8"/>
  <c r="I20" i="8"/>
  <c r="L20" i="8" s="1"/>
  <c r="E22" i="8"/>
  <c r="G23" i="8"/>
  <c r="I24" i="8"/>
  <c r="L24" i="8" s="1"/>
  <c r="E26" i="8"/>
  <c r="G27" i="8"/>
  <c r="I28" i="8"/>
  <c r="L28" i="8" s="1"/>
  <c r="E30" i="8"/>
  <c r="G31" i="8"/>
  <c r="I32" i="8"/>
  <c r="L32" i="8" s="1"/>
  <c r="E34" i="8"/>
  <c r="G35" i="8"/>
  <c r="I36" i="8"/>
  <c r="L36" i="8" s="1"/>
  <c r="E38" i="8"/>
  <c r="G39" i="8"/>
  <c r="G103" i="4"/>
  <c r="G79" i="4"/>
  <c r="G33" i="4"/>
  <c r="G73" i="4"/>
  <c r="G46" i="4"/>
  <c r="G145" i="4"/>
  <c r="AC36" i="11" l="1"/>
  <c r="AC28" i="11"/>
  <c r="AC20" i="11"/>
  <c r="AC12" i="11"/>
  <c r="AC33" i="11"/>
  <c r="AC25" i="11"/>
  <c r="AC17" i="11"/>
  <c r="AC24" i="11"/>
  <c r="AC16" i="11"/>
  <c r="AC37" i="11"/>
  <c r="AC29" i="11"/>
  <c r="AC21" i="11"/>
  <c r="AC13" i="11"/>
  <c r="AC40" i="11"/>
  <c r="AC32" i="11"/>
  <c r="Z37" i="10"/>
  <c r="Z12" i="10"/>
  <c r="Z16" i="10"/>
  <c r="Z36" i="10"/>
  <c r="Z29" i="10"/>
  <c r="Z13" i="10"/>
  <c r="Z32" i="10"/>
  <c r="Z20" i="10"/>
  <c r="Z24" i="10"/>
  <c r="Z40" i="10"/>
  <c r="Z33" i="10"/>
  <c r="Z25" i="10"/>
  <c r="Z21" i="10"/>
  <c r="Z28" i="10"/>
  <c r="Z17" i="10"/>
  <c r="AB36" i="9"/>
  <c r="AB35" i="9"/>
  <c r="AB11" i="9"/>
  <c r="AB20" i="9"/>
  <c r="AB12" i="9"/>
  <c r="AB27" i="9"/>
  <c r="AB19" i="9"/>
  <c r="AB28" i="9"/>
  <c r="AB32" i="9"/>
  <c r="AB24" i="9"/>
  <c r="AB16" i="9"/>
  <c r="AB39" i="9"/>
  <c r="AB31" i="9"/>
  <c r="AB23" i="9"/>
  <c r="AB15" i="9"/>
  <c r="K15" i="8"/>
  <c r="K23" i="8"/>
  <c r="K36" i="8"/>
  <c r="K12" i="8"/>
  <c r="K32" i="8"/>
  <c r="K16" i="8"/>
  <c r="K39" i="8"/>
  <c r="K28" i="8"/>
  <c r="K35" i="8"/>
  <c r="K27" i="8"/>
  <c r="K19" i="8"/>
  <c r="K11" i="8"/>
  <c r="K24" i="8"/>
  <c r="K31" i="8"/>
  <c r="K20" i="8"/>
  <c r="G155" i="4"/>
</calcChain>
</file>

<file path=xl/sharedStrings.xml><?xml version="1.0" encoding="utf-8"?>
<sst xmlns="http://schemas.openxmlformats.org/spreadsheetml/2006/main" count="1100" uniqueCount="750">
  <si>
    <t>NEWPORT NEWS PUBLIC SCHOOLS</t>
  </si>
  <si>
    <t>Grade</t>
  </si>
  <si>
    <t>Hourly Position</t>
  </si>
  <si>
    <t>Days Per</t>
  </si>
  <si>
    <t>Hourly Min</t>
  </si>
  <si>
    <t>Hourly Mid</t>
  </si>
  <si>
    <t>Hourly Max</t>
  </si>
  <si>
    <t>Year</t>
  </si>
  <si>
    <t>Bus Assistant</t>
  </si>
  <si>
    <t>Child Nutrition Services Employee</t>
  </si>
  <si>
    <t>Child Nutrition Services Custodian</t>
  </si>
  <si>
    <t>Custodian</t>
  </si>
  <si>
    <t xml:space="preserve">Child Nutrition Tech I </t>
  </si>
  <si>
    <t xml:space="preserve">Cook/Baker I </t>
  </si>
  <si>
    <t>Custodian Technician I</t>
  </si>
  <si>
    <t xml:space="preserve">Master Bus Assistant  </t>
  </si>
  <si>
    <t>Master Bus Assistant I</t>
  </si>
  <si>
    <t>Child Nutrition Tech II</t>
  </si>
  <si>
    <t>Cook/Baker II</t>
  </si>
  <si>
    <t>Custodian Technician II</t>
  </si>
  <si>
    <t>Master Bus Assistant II</t>
  </si>
  <si>
    <t xml:space="preserve">Landscaper </t>
  </si>
  <si>
    <t>Lead Custodian I</t>
  </si>
  <si>
    <t xml:space="preserve">Courier </t>
  </si>
  <si>
    <t>Storekeeper I</t>
  </si>
  <si>
    <t>Warehouse Supply Specialist</t>
  </si>
  <si>
    <t>Lead Custodian II</t>
  </si>
  <si>
    <t>Painter I</t>
  </si>
  <si>
    <t>Cafeteria Manager - In Training</t>
  </si>
  <si>
    <t>Landscaper Lead Worker</t>
  </si>
  <si>
    <t>Storekeeper II</t>
  </si>
  <si>
    <t>Automotive Tire Technician</t>
  </si>
  <si>
    <t>Painter II</t>
  </si>
  <si>
    <t>Bus Driver</t>
  </si>
  <si>
    <t xml:space="preserve">Grounds &amp; Equipment Manager </t>
  </si>
  <si>
    <t>School Security Officer</t>
  </si>
  <si>
    <t>Sheet Metal/Roofer I</t>
  </si>
  <si>
    <t>Storekeeper III</t>
  </si>
  <si>
    <t>Carpenter I</t>
  </si>
  <si>
    <t>Master Bus Driver</t>
  </si>
  <si>
    <t>Master Bus Driver I</t>
  </si>
  <si>
    <t>Area Key Driver</t>
  </si>
  <si>
    <t>Electrician I</t>
  </si>
  <si>
    <t>HVAC Mechanic I</t>
  </si>
  <si>
    <t>Lead School Security Officer</t>
  </si>
  <si>
    <t>Master Bus Driver II</t>
  </si>
  <si>
    <t>Plumber I</t>
  </si>
  <si>
    <t>Senior Custodian</t>
  </si>
  <si>
    <t>Sheet Metal/Roofer II</t>
  </si>
  <si>
    <t>Automotive Mechanic I</t>
  </si>
  <si>
    <t xml:space="preserve">Landscaper Crew Leader </t>
  </si>
  <si>
    <t>Master Bus Trainer</t>
  </si>
  <si>
    <t>Painter Crew Leader</t>
  </si>
  <si>
    <t>Supply Assistant Supervisor</t>
  </si>
  <si>
    <t>Carpenter II</t>
  </si>
  <si>
    <t>Digital Operator</t>
  </si>
  <si>
    <t>Electrician II</t>
  </si>
  <si>
    <t>Fire/Security Systems Specialist I</t>
  </si>
  <si>
    <t>HVAC Mechanic II</t>
  </si>
  <si>
    <t>Locksmith</t>
  </si>
  <si>
    <t>Plumber II</t>
  </si>
  <si>
    <t>Tile Mechanic</t>
  </si>
  <si>
    <t>Transportation Bus &amp; Automotive Specialist</t>
  </si>
  <si>
    <t>Boiler Technician</t>
  </si>
  <si>
    <t>Sheet Metal Roofer Crew Leader</t>
  </si>
  <si>
    <t>Video Production Technician</t>
  </si>
  <si>
    <t>Assistant Warehouse Manager</t>
  </si>
  <si>
    <t>Carpenter Crew Leader</t>
  </si>
  <si>
    <t>Fire/Security Systems Specialist II</t>
  </si>
  <si>
    <t>Welder/Fitter</t>
  </si>
  <si>
    <t>Automotive Mechanic II</t>
  </si>
  <si>
    <t>HVAC Control System Specialist</t>
  </si>
  <si>
    <t>Electrician Crew Leader</t>
  </si>
  <si>
    <t>HVAC Crew Leader</t>
  </si>
  <si>
    <t>Painter Supervisor</t>
  </si>
  <si>
    <t>Plumber Crew Leader</t>
  </si>
  <si>
    <t>Supply Supervisor</t>
  </si>
  <si>
    <t>Fire/Security/VOIP Systems Specialist III</t>
  </si>
  <si>
    <t>Area Custodial Supervisor</t>
  </si>
  <si>
    <t>Roofing Shop Supervisor</t>
  </si>
  <si>
    <t>Automotive Mechanic III</t>
  </si>
  <si>
    <t>Carpenter Supervisor</t>
  </si>
  <si>
    <t>Custodial Training Specialist</t>
  </si>
  <si>
    <t>Landscape Shop Supervisor</t>
  </si>
  <si>
    <t>Electrician Supervisor</t>
  </si>
  <si>
    <t>HVAC Supervisor</t>
  </si>
  <si>
    <t>Plumber Supervisor</t>
  </si>
  <si>
    <t>Supply &amp; Logistics Supervisor</t>
  </si>
  <si>
    <t>Media/TV Programming Coordinator</t>
  </si>
  <si>
    <t>Automotive Crew Leader</t>
  </si>
  <si>
    <t>Salaried Positions</t>
  </si>
  <si>
    <t>Annual Min</t>
  </si>
  <si>
    <t>Annual Mid</t>
  </si>
  <si>
    <t>Annual Max</t>
  </si>
  <si>
    <t>Technical Assistant I</t>
  </si>
  <si>
    <t xml:space="preserve">Office Assistant I </t>
  </si>
  <si>
    <t>Technical Assistant III ADV</t>
  </si>
  <si>
    <t>Office Assistant II CAP</t>
  </si>
  <si>
    <t>Accountability Assistant I</t>
  </si>
  <si>
    <t>Child Nutrition Support Technician</t>
  </si>
  <si>
    <t>Choice Neighborhood Resource Assistant</t>
  </si>
  <si>
    <t>Registrar</t>
  </si>
  <si>
    <t>Registrar ADV</t>
  </si>
  <si>
    <t>Account Technician III</t>
  </si>
  <si>
    <t>Account Technician III ADV</t>
  </si>
  <si>
    <t>Account Technician III CAP</t>
  </si>
  <si>
    <t>Secretary III CAP</t>
  </si>
  <si>
    <t>Administrative Secretary II CAP</t>
  </si>
  <si>
    <t>Administrative Secretary III ADV</t>
  </si>
  <si>
    <t>Payroll Specialist</t>
  </si>
  <si>
    <t>Administrative Secretary IV CAP</t>
  </si>
  <si>
    <t>Assistant Procurement Specialist</t>
  </si>
  <si>
    <t>Executive Secretary ADV</t>
  </si>
  <si>
    <t>Network Specialist I</t>
  </si>
  <si>
    <t>Production Specialist</t>
  </si>
  <si>
    <t>Senior Executive Secretary to the Chief of Staff</t>
  </si>
  <si>
    <t>Student Information System Trainer I</t>
  </si>
  <si>
    <t>Technology Infrastructure Specialist II</t>
  </si>
  <si>
    <t>Technology Support Specialist I</t>
  </si>
  <si>
    <t xml:space="preserve">TV Master Control Operator </t>
  </si>
  <si>
    <t>Executive Secretary CAP</t>
  </si>
  <si>
    <t>Student Athletics Specialist</t>
  </si>
  <si>
    <t>Technology Infrastructure Specialist III</t>
  </si>
  <si>
    <t>Treatment Nurse (LPN)</t>
  </si>
  <si>
    <t>College &amp; Career Specialist</t>
  </si>
  <si>
    <t>Compliance Support Specialist</t>
  </si>
  <si>
    <t>Edulog Data Specialist</t>
  </si>
  <si>
    <t>ESL Assessment Specialist</t>
  </si>
  <si>
    <t>ESL Communication Liaison</t>
  </si>
  <si>
    <t>ESL S.A.F.E Coach</t>
  </si>
  <si>
    <t>Executive Assistant to the School Board</t>
  </si>
  <si>
    <t>Homeless Liaison Specialist</t>
  </si>
  <si>
    <t>Network Specialist II</t>
  </si>
  <si>
    <t>Social Media and Content Specialist</t>
  </si>
  <si>
    <t>Student Information System Trainer II</t>
  </si>
  <si>
    <t>Technology Support Specialist II</t>
  </si>
  <si>
    <t>ViSSTA Site Coordinator</t>
  </si>
  <si>
    <t>Area Cafeteria Supervisor</t>
  </si>
  <si>
    <t>Attendance Officer</t>
  </si>
  <si>
    <t>Choice Neighborhood Resource Specialist</t>
  </si>
  <si>
    <t>ESL Family Engagement Specialist</t>
  </si>
  <si>
    <t>Family and Community Engagement Specialist</t>
  </si>
  <si>
    <t>Schedule Specialist</t>
  </si>
  <si>
    <t>Security Specialist</t>
  </si>
  <si>
    <t>Student Involvement Specialist</t>
  </si>
  <si>
    <t>Youth Development Specialist</t>
  </si>
  <si>
    <t>Accounting Support Specialist</t>
  </si>
  <si>
    <t>Child Nutrition Support Specialist</t>
  </si>
  <si>
    <t>Human Resources Specialist</t>
  </si>
  <si>
    <t>Network Specialist III</t>
  </si>
  <si>
    <t>Technology Support Specialist III</t>
  </si>
  <si>
    <t>Web Content Developer</t>
  </si>
  <si>
    <t>ERP Systems Analyst</t>
  </si>
  <si>
    <t>GED Assessment Specialist</t>
  </si>
  <si>
    <t>Online Learning System Specialist</t>
  </si>
  <si>
    <t>Procurement Specialist</t>
  </si>
  <si>
    <t>Records Manager</t>
  </si>
  <si>
    <t>Student Information System Trainer III</t>
  </si>
  <si>
    <t>System Administrator I</t>
  </si>
  <si>
    <t>Transportation Safety Specialist</t>
  </si>
  <si>
    <t>Grant Writer</t>
  </si>
  <si>
    <t>Payroll Analyst</t>
  </si>
  <si>
    <t>Technology Logistics Analyst</t>
  </si>
  <si>
    <t>Television Broadcast Engineer</t>
  </si>
  <si>
    <t>Area Transportation Supervisor</t>
  </si>
  <si>
    <t>Instructional Behavior Specialist</t>
  </si>
  <si>
    <t xml:space="preserve">Lead Technology Support Specialist </t>
  </si>
  <si>
    <t>Security Systems Administrator</t>
  </si>
  <si>
    <t>System Administrator II</t>
  </si>
  <si>
    <t>Educational Interpreter VQAS3</t>
  </si>
  <si>
    <t>High School Graduation Coach</t>
  </si>
  <si>
    <t>Regional Adult Ed Specialist</t>
  </si>
  <si>
    <t>School Nurse (RN)</t>
  </si>
  <si>
    <t>Senior Procurement Specialist</t>
  </si>
  <si>
    <t>Student Support Specialist</t>
  </si>
  <si>
    <t>Web Applications Developer</t>
  </si>
  <si>
    <t>Athletics Director</t>
  </si>
  <si>
    <t>Database Administrator I</t>
  </si>
  <si>
    <t>Instructional Technology Coach</t>
  </si>
  <si>
    <t>Junior Network Engineer</t>
  </si>
  <si>
    <t>Attendance Specialist</t>
  </si>
  <si>
    <t>Budget Analyst</t>
  </si>
  <si>
    <t>Data Specialist</t>
  </si>
  <si>
    <t>Educational Interpreter (National)</t>
  </si>
  <si>
    <t>Military Connections Family Support Specialist</t>
  </si>
  <si>
    <t>Response to Instruction Specialist</t>
  </si>
  <si>
    <t>Testing Analyst</t>
  </si>
  <si>
    <t>Art Therapist</t>
  </si>
  <si>
    <t>Bus and Automotive Maintenance Manager</t>
  </si>
  <si>
    <t>Community Relations Specialist/Writer</t>
  </si>
  <si>
    <t>Information Systems Analyst I</t>
  </si>
  <si>
    <t>Instructional Specialist</t>
  </si>
  <si>
    <t>ISAEP/ HS Recovery Program Specialist</t>
  </si>
  <si>
    <t>Lead Nurse</t>
  </si>
  <si>
    <t>Professional Learning Specialist</t>
  </si>
  <si>
    <t>Program Administrator I</t>
  </si>
  <si>
    <t xml:space="preserve">School Guidance Director </t>
  </si>
  <si>
    <t>School Nursing Specialist</t>
  </si>
  <si>
    <t>School Psychologist</t>
  </si>
  <si>
    <t>School Social Worker</t>
  </si>
  <si>
    <t>Speech Language Pathologist</t>
  </si>
  <si>
    <t>System Administrator III</t>
  </si>
  <si>
    <t>Therapist - LCSW</t>
  </si>
  <si>
    <t>Virtual Learning Specialist</t>
  </si>
  <si>
    <t>Work-Based Learning Specialist</t>
  </si>
  <si>
    <t>Administrative Assistant</t>
  </si>
  <si>
    <t>Child Nutrition Business Manager</t>
  </si>
  <si>
    <t>Coordinator Community Relations/Graphic Designer</t>
  </si>
  <si>
    <t>Coordinator Student Technology Support</t>
  </si>
  <si>
    <t>Grant Accounts Analyst</t>
  </si>
  <si>
    <t>Regional Program Admin</t>
  </si>
  <si>
    <t>Senior Accounting Analyst</t>
  </si>
  <si>
    <t>Senior Budget Analyst</t>
  </si>
  <si>
    <t>Senior Financial Analyst</t>
  </si>
  <si>
    <t>Coordinator Active Benefits &amp; Retirement Services</t>
  </si>
  <si>
    <t>Coordinator Assessment</t>
  </si>
  <si>
    <t>Coordinator Assistive Technology</t>
  </si>
  <si>
    <t>Coordinator Compensation &amp; Benefits</t>
  </si>
  <si>
    <t xml:space="preserve">Coordinator Employee Relations </t>
  </si>
  <si>
    <t>Coordinator Equity</t>
  </si>
  <si>
    <t>Coordinator Hearing and Visually Impaired Services</t>
  </si>
  <si>
    <t>Coordinator HR Training &amp; Development</t>
  </si>
  <si>
    <t>Coordinator Instructional Staffing</t>
  </si>
  <si>
    <t>Coordinator Print Shop, Mailroom and Warehouse</t>
  </si>
  <si>
    <t>Coordinator School Leadership</t>
  </si>
  <si>
    <t>Coordinator Special Education Transition</t>
  </si>
  <si>
    <t>Coordinator Substitute Staffing</t>
  </si>
  <si>
    <t>Coordinator Support Services Staffing</t>
  </si>
  <si>
    <t>Coordinator Teacher Credentialing</t>
  </si>
  <si>
    <t>Coordinator Wellness &amp; Retiree Benefits</t>
  </si>
  <si>
    <t>Database Administrator II</t>
  </si>
  <si>
    <t>Enterprise Applications System Analyst</t>
  </si>
  <si>
    <t>Information Security Analyst</t>
  </si>
  <si>
    <t>Information Systems Analyst II</t>
  </si>
  <si>
    <t>Newport News Education Foundation Director</t>
  </si>
  <si>
    <t>Network Engineer</t>
  </si>
  <si>
    <t>Payroll/HR Systems Analyst</t>
  </si>
  <si>
    <t>Program Administrator II</t>
  </si>
  <si>
    <t>System Administrator IV</t>
  </si>
  <si>
    <t>Transportation Information Systems Analyst</t>
  </si>
  <si>
    <t>Webmaster</t>
  </si>
  <si>
    <t>Assistant Principal Elementary</t>
  </si>
  <si>
    <t>Assistant Principal Secondary</t>
  </si>
  <si>
    <t>Coordinator Academic Learning Center and STEP</t>
  </si>
  <si>
    <t>Assistant Principal I/O</t>
  </si>
  <si>
    <t>Graduation Supervisor</t>
  </si>
  <si>
    <t>Information Systems Analyst III</t>
  </si>
  <si>
    <t>Instructional Supervisor</t>
  </si>
  <si>
    <t>Program Admin Engineering &amp; Climate Control</t>
  </si>
  <si>
    <t>Supervisor Academic Planning &amp; Data Analytics</t>
  </si>
  <si>
    <t>Supervisor Custodial Services</t>
  </si>
  <si>
    <t>Supervisor Environmental Safety</t>
  </si>
  <si>
    <t>Supervisor Facilities Project Management</t>
  </si>
  <si>
    <t>Supervisor Health Services</t>
  </si>
  <si>
    <t>Supervisor IEP &amp; 504 Plans</t>
  </si>
  <si>
    <t>Supervisor Information System Services</t>
  </si>
  <si>
    <t>Supervisor Network Engineering</t>
  </si>
  <si>
    <t>Supervisor Online Learning Systems</t>
  </si>
  <si>
    <t>Supervisor Preschool Programs</t>
  </si>
  <si>
    <t>Supervisor Psychological Services &amp; SEL</t>
  </si>
  <si>
    <t>Supervisor Special Education Elementary</t>
  </si>
  <si>
    <t>Supervisor Special Education Low Incident Population</t>
  </si>
  <si>
    <t>Supervisor Special Education Secondary</t>
  </si>
  <si>
    <t>Supervisor Special Education Services</t>
  </si>
  <si>
    <t>Supervisor Student Discipline</t>
  </si>
  <si>
    <t>Supervisor Student Services and Support</t>
  </si>
  <si>
    <t>Supervisor Technology Support Services</t>
  </si>
  <si>
    <t>Supervisor Youth Development</t>
  </si>
  <si>
    <t>Program Administrator III</t>
  </si>
  <si>
    <t>Supervisor School Security &amp; Emergency Management</t>
  </si>
  <si>
    <t>Principal Elementary</t>
  </si>
  <si>
    <t>Principal Juvenile Detention</t>
  </si>
  <si>
    <t>Supervisor Child Nutrition Services &amp; Wellness</t>
  </si>
  <si>
    <t xml:space="preserve">Supervisor Compensation and Benefits </t>
  </si>
  <si>
    <t xml:space="preserve">Supervisor Employee Relations </t>
  </si>
  <si>
    <t xml:space="preserve">Supervisor Employment Services </t>
  </si>
  <si>
    <t>Supervisor Extended Learning</t>
  </si>
  <si>
    <t>Supervisor Instructional Technology</t>
  </si>
  <si>
    <t xml:space="preserve">Supervisor Payroll </t>
  </si>
  <si>
    <t>Supervisor Plant Services</t>
  </si>
  <si>
    <t>Supervisor Student Information Systems</t>
  </si>
  <si>
    <t>Supervisor Technology Operations</t>
  </si>
  <si>
    <t>Supervisor Testing</t>
  </si>
  <si>
    <t>Supervisor Transportation</t>
  </si>
  <si>
    <t>Principal Middle</t>
  </si>
  <si>
    <t>Principal VLA &amp; Point Option</t>
  </si>
  <si>
    <t>Supervisor Accounting</t>
  </si>
  <si>
    <t>Supervisor Student Advancement</t>
  </si>
  <si>
    <t>Director Elementary Curriculum</t>
  </si>
  <si>
    <t>Director Employee Expertise</t>
  </si>
  <si>
    <t>Director Procurement</t>
  </si>
  <si>
    <t xml:space="preserve">Director School Counseling </t>
  </si>
  <si>
    <t>Program Administrator IV</t>
  </si>
  <si>
    <t>Principal High</t>
  </si>
  <si>
    <t>Special Assistant to the Superintendent</t>
  </si>
  <si>
    <t>Director Administrator Learning &amp; Leadership Development</t>
  </si>
  <si>
    <t>Director Budget, ERP &amp; Analytics</t>
  </si>
  <si>
    <t>Director Corporate &amp; Government Relations</t>
  </si>
  <si>
    <t>Director Elementary School Leadership</t>
  </si>
  <si>
    <t>Director Equity, Assessment &amp; Strategic Operations</t>
  </si>
  <si>
    <t>Director Human Resources</t>
  </si>
  <si>
    <t>Director Legal Services</t>
  </si>
  <si>
    <t>Director Public Information &amp; Community Involvement</t>
  </si>
  <si>
    <t>Executive Director for Child Nutrition Services &amp; Wellness</t>
  </si>
  <si>
    <t>Executive Director of Curriculum and Development</t>
  </si>
  <si>
    <t>Executive Director of Plant Services</t>
  </si>
  <si>
    <t>Executive Director of Elementary School Leadership</t>
  </si>
  <si>
    <t>Executive Director of Secondary School Leadership</t>
  </si>
  <si>
    <t>Executive Director of Student Advancement</t>
  </si>
  <si>
    <t>Chief Academic Officer</t>
  </si>
  <si>
    <t>Chief Financial Officer</t>
  </si>
  <si>
    <t>Chief Operations Officer</t>
  </si>
  <si>
    <t>Chief of Staff</t>
  </si>
  <si>
    <t>Technical Assistant I ADV</t>
  </si>
  <si>
    <t>Office Assistant I ADV</t>
  </si>
  <si>
    <t>Technical Assistant I CAP</t>
  </si>
  <si>
    <t>Clinic Assistant</t>
  </si>
  <si>
    <t>Instructional Assistant III</t>
  </si>
  <si>
    <t>Office Assistant I CAP</t>
  </si>
  <si>
    <t>Office Assistant II</t>
  </si>
  <si>
    <t>Technical Assistant III</t>
  </si>
  <si>
    <t>Media Assistant I</t>
  </si>
  <si>
    <t>Office Assistant II ADV</t>
  </si>
  <si>
    <t xml:space="preserve">Crossing Guard/Assistant </t>
  </si>
  <si>
    <t>Instructional Assistant IV</t>
  </si>
  <si>
    <t>Instructional Asst/Temp Teacher</t>
  </si>
  <si>
    <t>Media Assistant I ADV</t>
  </si>
  <si>
    <t>PAL's Assistant</t>
  </si>
  <si>
    <t>Student Support Assistant I</t>
  </si>
  <si>
    <t>Technical Assistant III CAP</t>
  </si>
  <si>
    <t>Media Assistant I CAP</t>
  </si>
  <si>
    <t>Secretary I</t>
  </si>
  <si>
    <t>Student Support Assistant II</t>
  </si>
  <si>
    <t>Secretary I ADV</t>
  </si>
  <si>
    <t>Records Management Specialist I</t>
  </si>
  <si>
    <t>Registrar CAP</t>
  </si>
  <si>
    <t>Secretary I CAP</t>
  </si>
  <si>
    <t>Secretary II</t>
  </si>
  <si>
    <t>Accountability Assistant II</t>
  </si>
  <si>
    <t>Administrative Secretary I</t>
  </si>
  <si>
    <t>Cafeteria Manager I Elementary</t>
  </si>
  <si>
    <t>Child Nutrition Purchasing Assistant</t>
  </si>
  <si>
    <t xml:space="preserve">Human Resources Assistant </t>
  </si>
  <si>
    <t>Parent Resource Specialist</t>
  </si>
  <si>
    <t>Payroll Assistant</t>
  </si>
  <si>
    <t>Secretary II ADV</t>
  </si>
  <si>
    <t>Secretary III</t>
  </si>
  <si>
    <t>Administrative Secretary I ADV</t>
  </si>
  <si>
    <t>Administrative Secretary II</t>
  </si>
  <si>
    <t>Dispatcher</t>
  </si>
  <si>
    <t>Grants Technician</t>
  </si>
  <si>
    <t>Human Resources Assistant ADV</t>
  </si>
  <si>
    <t>Records Management Specialist II</t>
  </si>
  <si>
    <t>Secretary II CAP</t>
  </si>
  <si>
    <t>Secretary III ADV</t>
  </si>
  <si>
    <t>Administrative Secretary I CAP</t>
  </si>
  <si>
    <t>Administrative Secretary II ADV</t>
  </si>
  <si>
    <t>Aviation Maintenance Tech Lab Assistant</t>
  </si>
  <si>
    <t>Human Resources Assistant CAP</t>
  </si>
  <si>
    <t>Administrative Secretary III</t>
  </si>
  <si>
    <t>Cafeteria Manager II High School</t>
  </si>
  <si>
    <t>Cafeteria Manager II Middle School</t>
  </si>
  <si>
    <t>Technology Infrastructure Specialist I</t>
  </si>
  <si>
    <t>Administrative Secretary IV</t>
  </si>
  <si>
    <t>ESL Administrative Specialist</t>
  </si>
  <si>
    <t>Administrative Secretary III CAP</t>
  </si>
  <si>
    <t>Administrative Secretary IV ADV</t>
  </si>
  <si>
    <t>Benefits Technician</t>
  </si>
  <si>
    <t xml:space="preserve">Executive Secretary </t>
  </si>
  <si>
    <t xml:space="preserve">Human Resources Technician </t>
  </si>
  <si>
    <t>Mail Room Manager</t>
  </si>
  <si>
    <t>Fiscal Year 2022-2023 General Grade Order List</t>
  </si>
  <si>
    <t>2022-2023 Hourly General Grade Order List</t>
  </si>
  <si>
    <t>Custodial Equip Repair &amp; Delivery Technician</t>
  </si>
  <si>
    <t>Federal Programs Compliance Support Specialist</t>
  </si>
  <si>
    <t>NWB Case Manager</t>
  </si>
  <si>
    <t>Behavior Support Coach</t>
  </si>
  <si>
    <t>Coordinator Instructional Technology</t>
  </si>
  <si>
    <t>Coordinator Recruitment &amp; Marketing</t>
  </si>
  <si>
    <t>Coordinator Student Conduct &amp; Discipline</t>
  </si>
  <si>
    <t>Student Discipline Compliance Specialist</t>
  </si>
  <si>
    <t>Supervisor Procurement</t>
  </si>
  <si>
    <t>Supervisor Technology Infrastructure</t>
  </si>
  <si>
    <t>Mechnical Systems Engineer</t>
  </si>
  <si>
    <t>Director Special Education</t>
  </si>
  <si>
    <t>Director Student Athletics</t>
  </si>
  <si>
    <t>Executive Director of Technology</t>
  </si>
  <si>
    <t>Executive Director of Transportation</t>
  </si>
  <si>
    <t>Days Pr</t>
  </si>
  <si>
    <t>Newport News Public Schools</t>
  </si>
  <si>
    <t>Fiscal Year 2022 - 2023 Supplement</t>
  </si>
  <si>
    <t>Description</t>
  </si>
  <si>
    <t>Pay Type</t>
  </si>
  <si>
    <t># / Sch</t>
  </si>
  <si>
    <t># of Schools</t>
  </si>
  <si>
    <t>Total # of Supp</t>
  </si>
  <si>
    <t>FY2022 Rate</t>
  </si>
  <si>
    <t>FY2022 Total</t>
  </si>
  <si>
    <t>HIGH SCHOOL SALARY SUPPLEMENTS</t>
  </si>
  <si>
    <t>Activities Director</t>
  </si>
  <si>
    <t>Band Assistant Marching</t>
  </si>
  <si>
    <t xml:space="preserve"> </t>
  </si>
  <si>
    <t>Band Auxiliary Assistant</t>
  </si>
  <si>
    <t>Band Director Summer</t>
  </si>
  <si>
    <t xml:space="preserve">Band Director*  </t>
  </si>
  <si>
    <t>Band, 9th Grade</t>
  </si>
  <si>
    <t>Choral Director</t>
  </si>
  <si>
    <t>CTE Sponsor</t>
  </si>
  <si>
    <t>Drama*</t>
  </si>
  <si>
    <t>Drill Team Sponsor</t>
  </si>
  <si>
    <t>Fine Arts Magnet*</t>
  </si>
  <si>
    <t>Guitar Ensemble</t>
  </si>
  <si>
    <t xml:space="preserve">Intramural Coach </t>
  </si>
  <si>
    <t>Literary Magazine</t>
  </si>
  <si>
    <t>Model UN Coach</t>
  </si>
  <si>
    <t>Newspaper</t>
  </si>
  <si>
    <t>Grad Point Facilitators</t>
  </si>
  <si>
    <t>Orchestra</t>
  </si>
  <si>
    <t>Project Inclusion</t>
  </si>
  <si>
    <t>Robotics</t>
  </si>
  <si>
    <t>SCA Sponsor</t>
  </si>
  <si>
    <t>Sponsor, Freshman</t>
  </si>
  <si>
    <t>Sponsor, Junior</t>
  </si>
  <si>
    <t>Sponsor, Senior</t>
  </si>
  <si>
    <t>Sponsor, Sophomore</t>
  </si>
  <si>
    <t>Telecommunications</t>
  </si>
  <si>
    <t>Yearbook</t>
  </si>
  <si>
    <t xml:space="preserve">   Sub-Total:  High School Salary Supplements</t>
  </si>
  <si>
    <t>MIDDLE SCHOOL SALARY SUPPLEMENTS</t>
  </si>
  <si>
    <t xml:space="preserve">Band Director                        </t>
  </si>
  <si>
    <t>Drama</t>
  </si>
  <si>
    <t>Intramural Coach</t>
  </si>
  <si>
    <t>Special Duty</t>
  </si>
  <si>
    <t>STEM Magnet Director (Crittenden)</t>
  </si>
  <si>
    <t xml:space="preserve">   Sub-Total:  Middle School Salary Supplements</t>
  </si>
  <si>
    <t>ELEMENTARY SALARY SUPPLEMENTS</t>
  </si>
  <si>
    <t xml:space="preserve">Archery </t>
  </si>
  <si>
    <t>Elementary Lead</t>
  </si>
  <si>
    <t>Elementary Testing Coordinator</t>
  </si>
  <si>
    <t>Instructional Mentor  (PreK-12)</t>
  </si>
  <si>
    <t>Varies*</t>
  </si>
  <si>
    <t xml:space="preserve">   Sub-Total:  Elementary Salary Supplements</t>
  </si>
  <si>
    <t>ALL LEVELS</t>
  </si>
  <si>
    <t>Additional Responsibilities</t>
  </si>
  <si>
    <t>382|383|384|397</t>
  </si>
  <si>
    <t>Art/Music Lead (Divisionwide)</t>
  </si>
  <si>
    <t xml:space="preserve">Lead Educational Interpreter </t>
  </si>
  <si>
    <t>LETRS</t>
  </si>
  <si>
    <t>National Teacher Certification</t>
  </si>
  <si>
    <t>593/596/597</t>
  </si>
  <si>
    <t>Non-Instructional Lead</t>
  </si>
  <si>
    <t>Odyssey of the Mind</t>
  </si>
  <si>
    <t>PR Liaisons</t>
  </si>
  <si>
    <t xml:space="preserve">STEM Lead </t>
  </si>
  <si>
    <t>Student Wellness Leads</t>
  </si>
  <si>
    <t>Teacher in Residents Coach</t>
  </si>
  <si>
    <t>Teaching Extended Day</t>
  </si>
  <si>
    <t>Teaching Extra Period</t>
  </si>
  <si>
    <t>Virtual Learning Teacher</t>
  </si>
  <si>
    <t>$3000 for 10 students - $100 each additional - max of $5000</t>
  </si>
  <si>
    <t>VTSS Building Coach</t>
  </si>
  <si>
    <t>VTSS Cohort Coach</t>
  </si>
  <si>
    <t>Youth Development Leads</t>
  </si>
  <si>
    <t xml:space="preserve">   Sub-Total:  All Levels Supplements</t>
  </si>
  <si>
    <t>SPECIAL PROGRAMS</t>
  </si>
  <si>
    <t>Achievable Dream Teacher extended day</t>
  </si>
  <si>
    <t>Achievable Dream Assistant extended day</t>
  </si>
  <si>
    <t>STEP Advisor</t>
  </si>
  <si>
    <t>Wellness Program Leads</t>
  </si>
  <si>
    <t xml:space="preserve">   Sub-Total:  Special Programs Supplements</t>
  </si>
  <si>
    <t>ADVANCED EDUCATION SUPPLEMENTS</t>
  </si>
  <si>
    <t>Advanced Study Stipend</t>
  </si>
  <si>
    <t>385/391/394</t>
  </si>
  <si>
    <t>Doctorate</t>
  </si>
  <si>
    <t>386/392/395</t>
  </si>
  <si>
    <t>Master's + 30</t>
  </si>
  <si>
    <t>387/393/396</t>
  </si>
  <si>
    <t>NCSP - School Psychologists</t>
  </si>
  <si>
    <t>SLP - Cert of Clinical Competancy</t>
  </si>
  <si>
    <t>SLP -Clinical Fellowship Year - Mentor</t>
  </si>
  <si>
    <t xml:space="preserve">   Sub-Total:  Advanced Education Supplements</t>
  </si>
  <si>
    <t>TRANSPORTATION</t>
  </si>
  <si>
    <t>ASE All Vehicle Certification</t>
  </si>
  <si>
    <t>ASE School Bus Certification</t>
  </si>
  <si>
    <t>Behind the Wheel/Classroom</t>
  </si>
  <si>
    <t>Breath Alcohol Test 11</t>
  </si>
  <si>
    <t>Breath Alcohol Test 12</t>
  </si>
  <si>
    <t>Key Driver 1-10 buses</t>
  </si>
  <si>
    <t>Key Driver 11-24 buses</t>
  </si>
  <si>
    <t>Key Driver 25+ buses</t>
  </si>
  <si>
    <t>Key Driver (summer)</t>
  </si>
  <si>
    <t>NAPT Certification</t>
  </si>
  <si>
    <t>Trans Coord 1-10 buses</t>
  </si>
  <si>
    <t>Trans Coord 11-24 buses</t>
  </si>
  <si>
    <t>Trans Coord 25+ buses</t>
  </si>
  <si>
    <t>Video Forensics</t>
  </si>
  <si>
    <t xml:space="preserve">   Sub-Total:  Transportation Supplements</t>
  </si>
  <si>
    <t>PLANT SERVICES</t>
  </si>
  <si>
    <t>Environment Response Team</t>
  </si>
  <si>
    <t xml:space="preserve">   Sub-Total:  Plant Services Supplements</t>
  </si>
  <si>
    <t>HIGH SCHOOL VHSL SUPPLEMENTS</t>
  </si>
  <si>
    <t>Academic Challenge</t>
  </si>
  <si>
    <t>Baseball, Head</t>
  </si>
  <si>
    <t>Baseball, JV</t>
  </si>
  <si>
    <t>Basketball, Head (Boys &amp; Girls)</t>
  </si>
  <si>
    <t>Basketball, JV (Boys &amp; Girls)</t>
  </si>
  <si>
    <t>Cheerleading Fall</t>
  </si>
  <si>
    <t>Cheerleading Winter</t>
  </si>
  <si>
    <t>Cheerleading, Fall Competition</t>
  </si>
  <si>
    <t>Cheerleading, JV Fall</t>
  </si>
  <si>
    <t>Cheerleading, JV Winter</t>
  </si>
  <si>
    <t>Cross Country, Head (Boys &amp; Girls)</t>
  </si>
  <si>
    <t>Debate</t>
  </si>
  <si>
    <t>Diving</t>
  </si>
  <si>
    <t>E-Sports</t>
  </si>
  <si>
    <t>Field Hockey, Head</t>
  </si>
  <si>
    <t>Field Hockey, JV</t>
  </si>
  <si>
    <t>Football, Head</t>
  </si>
  <si>
    <t>Football, Asst</t>
  </si>
  <si>
    <t>Forensics</t>
  </si>
  <si>
    <t>Golf, Head</t>
  </si>
  <si>
    <t>Indoor Track, Head</t>
  </si>
  <si>
    <t>Indoor Track, Asst</t>
  </si>
  <si>
    <t>Outdoor Track, Head</t>
  </si>
  <si>
    <t>Outdoor Track, Asst</t>
  </si>
  <si>
    <t>Soccer, Head (Boys &amp; Girls)</t>
  </si>
  <si>
    <t>Soccer, JV (Boys &amp; Girls)</t>
  </si>
  <si>
    <t>Softball, Head</t>
  </si>
  <si>
    <t>Softball, JV</t>
  </si>
  <si>
    <t>Strength &amp; Conditioning Coach</t>
  </si>
  <si>
    <t>Swimming, Head</t>
  </si>
  <si>
    <t>Swimming, Asst</t>
  </si>
  <si>
    <t>Tennis, Head (Boys &amp; Girls)</t>
  </si>
  <si>
    <t>Volleyball, Head (Boys &amp; Girls)</t>
  </si>
  <si>
    <t>Volleyball, JV (Boys &amp; Girls)</t>
  </si>
  <si>
    <t>Wrestling, Head</t>
  </si>
  <si>
    <t>Wrestling, JV</t>
  </si>
  <si>
    <t xml:space="preserve">   Sub-total:  High School VHSL Supplements</t>
  </si>
  <si>
    <t>MIDDLE SCHOOL SPORTS</t>
  </si>
  <si>
    <t>Cheerleading</t>
  </si>
  <si>
    <t>Track, Head (Boys &amp; Girls)</t>
  </si>
  <si>
    <t xml:space="preserve">   Sub-total:  Middle School Sports Supplements</t>
  </si>
  <si>
    <t>Grand Total:  Salary Supplements</t>
  </si>
  <si>
    <t>ADR = 7.75</t>
  </si>
  <si>
    <t>Fiscal Year 2022- 2023  SUBSTITUTE PERSONNEL COMPENSATION</t>
  </si>
  <si>
    <t>Reg rate = 7.25</t>
  </si>
  <si>
    <t>CATEGORY</t>
  </si>
  <si>
    <t xml:space="preserve">RATE </t>
  </si>
  <si>
    <t>ACH DREAM RATE</t>
  </si>
  <si>
    <t>FLSA*</t>
  </si>
  <si>
    <t>Degreed Teacher Substitutes**</t>
  </si>
  <si>
    <t>$135.00 / day</t>
  </si>
  <si>
    <t>$144.31 / day</t>
  </si>
  <si>
    <t>E</t>
  </si>
  <si>
    <t>Non-Degreed Teacher Substitutes**</t>
  </si>
  <si>
    <t>$110.00 / day</t>
  </si>
  <si>
    <t>$117.59 / day</t>
  </si>
  <si>
    <t>Degreed Long-Term Teacher Substitute**</t>
  </si>
  <si>
    <t>$185.00 / day</t>
  </si>
  <si>
    <t>$197.76 / day</t>
  </si>
  <si>
    <t/>
  </si>
  <si>
    <t>Substitute School Based Administrator</t>
  </si>
  <si>
    <t>$280.00 / day</t>
  </si>
  <si>
    <t>Teacher Assistant Substitutes/Media Assistants**</t>
  </si>
  <si>
    <t>$12.00 / hour</t>
  </si>
  <si>
    <t>N</t>
  </si>
  <si>
    <t xml:space="preserve">Substitutes For Secretaries </t>
  </si>
  <si>
    <t>Retirees Substituting in Secretarial positions will receive</t>
  </si>
  <si>
    <t>the minimum hourly rate for the position for which they are filling</t>
  </si>
  <si>
    <t xml:space="preserve">Substitute for Nurse </t>
  </si>
  <si>
    <t>RN</t>
  </si>
  <si>
    <t>$135 / day</t>
  </si>
  <si>
    <t>LPN</t>
  </si>
  <si>
    <t>$110 / day</t>
  </si>
  <si>
    <t>Substitutes For Nurse Assistants</t>
  </si>
  <si>
    <t>Substitutes For Security Officer</t>
  </si>
  <si>
    <t>$14.00 / hour</t>
  </si>
  <si>
    <t>Substitute Bus Driver (non contracted)</t>
  </si>
  <si>
    <t>$18.00 / hour</t>
  </si>
  <si>
    <t>Substitute Educational Interpreters</t>
  </si>
  <si>
    <t>$20.25 / hour</t>
  </si>
  <si>
    <t>(Or Rate Based On Current Certification Level)</t>
  </si>
  <si>
    <t>Food Services Substitutes</t>
  </si>
  <si>
    <t>Instructional Assistant Substituting For Regular</t>
  </si>
  <si>
    <t>$4.50/hour</t>
  </si>
  <si>
    <t>Classroom Teacher</t>
  </si>
  <si>
    <t>Per hour added to current pay rate &amp; there is a 1/2 day minimum</t>
  </si>
  <si>
    <t>Teacher Instruction during planning period (Classroom Coverage)</t>
  </si>
  <si>
    <t xml:space="preserve">*Fair Labor Standards Act (FLSA) - the federal law that establishes minimum wage, overtime pay, record keeping, and child labor standards affecting full-time and part-time workers.  Employees whose jobs are governed by the FLSA are either "Exempt (E)" or "Nonexempt (N)."  Nonexempt employees are eligible for overtime pay. Exempt employees are not. </t>
  </si>
  <si>
    <t>Fiscal Year 2022 - 2023  OTHER PERSONNEL COMPENSATION</t>
  </si>
  <si>
    <t>(hourly unless noted)</t>
  </si>
  <si>
    <t>ADULT EDUCATION</t>
  </si>
  <si>
    <t>Adult Education Clerical</t>
  </si>
  <si>
    <t>Adult Education Coordinator</t>
  </si>
  <si>
    <t>Adult Education Night Administrator</t>
  </si>
  <si>
    <t>Adult Education Proctor</t>
  </si>
  <si>
    <t>Adult Education School Counselor</t>
  </si>
  <si>
    <t>Adult Education Security</t>
  </si>
  <si>
    <t>GED Instructor</t>
  </si>
  <si>
    <t>ISAEP Instructor (licensed)</t>
  </si>
  <si>
    <t>ATHLETICS</t>
  </si>
  <si>
    <t>Announcer - Todd Stadium</t>
  </si>
  <si>
    <t>Camera Person - Todd Stadium</t>
  </si>
  <si>
    <t>Clock / Timer - Schools</t>
  </si>
  <si>
    <t xml:space="preserve">Clock / Timer- Todd Stadium </t>
  </si>
  <si>
    <t>Computer Clerk (NN XC Invitational)</t>
  </si>
  <si>
    <t xml:space="preserve">Concession - Todd Stadium                      </t>
  </si>
  <si>
    <t xml:space="preserve">Concession Lead - Todd Stadium                      </t>
  </si>
  <si>
    <t>Data Entry Clerk (Conn Madden Relays)</t>
  </si>
  <si>
    <t>Facility - Todd Stadium</t>
  </si>
  <si>
    <t>Facility - Todd Stadium (Student)</t>
  </si>
  <si>
    <t>Finish Line Judge -  (NN XC Invitational)</t>
  </si>
  <si>
    <t xml:space="preserve">Scoreboard - Todd Stadium </t>
  </si>
  <si>
    <t>Scorekeeper - Schools</t>
  </si>
  <si>
    <t>Starter (Conn Madden Relays &amp; NN XC Invitational)</t>
  </si>
  <si>
    <t xml:space="preserve">Ticket Seller - Schools                             </t>
  </si>
  <si>
    <t xml:space="preserve">Ticket Seller - Todd Stadium </t>
  </si>
  <si>
    <t>Ticket Taker / Gate - Schools</t>
  </si>
  <si>
    <t xml:space="preserve">Ticket Taker / Gate - Todd Stadium </t>
  </si>
  <si>
    <t>Ticket Taker / Gate - Todd Stadium (passes)</t>
  </si>
  <si>
    <t>Timer (NN XC Invitational)</t>
  </si>
  <si>
    <t xml:space="preserve">Tournament Director </t>
  </si>
  <si>
    <t>Trainer (Conn Madden Relays &amp; NN XC Invitational)</t>
  </si>
  <si>
    <t>Trainers not contracted with NNPS</t>
  </si>
  <si>
    <t>BEFORE AND AFTER SCHOOL/SATURDAY PROGRAMS / OTHER POSITIONS</t>
  </si>
  <si>
    <t>After School (Teachers)</t>
  </si>
  <si>
    <t>(Providing Services Other Than Contracted Days Or Summer School)</t>
  </si>
  <si>
    <t>Bus Driver in Training</t>
  </si>
  <si>
    <t>14.74**</t>
  </si>
  <si>
    <t>Cafeteria Monitors</t>
  </si>
  <si>
    <t>College Career Specialist</t>
  </si>
  <si>
    <t>19.43**</t>
  </si>
  <si>
    <t>Contact Tracer</t>
  </si>
  <si>
    <t>$140.00 per day</t>
  </si>
  <si>
    <t>Curriculum - New Revision &amp; Development</t>
  </si>
  <si>
    <t>Drivers Education Assistant</t>
  </si>
  <si>
    <t>Drivers Education Behind The Wheel (Certified)</t>
  </si>
  <si>
    <t>Drivers Education Behind The Wheel Lead (Certified)</t>
  </si>
  <si>
    <t xml:space="preserve">Educational Interpreter                                </t>
  </si>
  <si>
    <t>$20.25**</t>
  </si>
  <si>
    <t xml:space="preserve">Extended Learning Program Coordinator </t>
  </si>
  <si>
    <t>Extended Learning Program Coordinator (Saturday School)</t>
  </si>
  <si>
    <t>Language Interpreter/Translator</t>
  </si>
  <si>
    <t>Recess Monitors</t>
  </si>
  <si>
    <t>VAP Assessor</t>
  </si>
  <si>
    <t>$15.96</t>
  </si>
  <si>
    <t>Apprenticeship Instructor</t>
  </si>
  <si>
    <t>Apprenticeship Instructor (Curriculum Writing)</t>
  </si>
  <si>
    <t>Clerk of the Works</t>
  </si>
  <si>
    <t>High School Graduation Work (Exempt Employee)</t>
  </si>
  <si>
    <t xml:space="preserve">Homebound Instructor - School Based                </t>
  </si>
  <si>
    <t>Instructional Assistant</t>
  </si>
  <si>
    <t>Contract Rate</t>
  </si>
  <si>
    <t>Lead Pre-school Screener</t>
  </si>
  <si>
    <t>Media Specialist</t>
  </si>
  <si>
    <t xml:space="preserve">Micro-credential PD Developer </t>
  </si>
  <si>
    <t>New Teacher Induction</t>
  </si>
  <si>
    <t>Night Differential</t>
  </si>
  <si>
    <t>Grad Point Facilitator (licensure required)</t>
  </si>
  <si>
    <t>Grad Point Facilitator (no degree)</t>
  </si>
  <si>
    <t>School Nurses RN</t>
  </si>
  <si>
    <t>$13.59**</t>
  </si>
  <si>
    <t>School Nurses LPN</t>
  </si>
  <si>
    <t>Off Duty Law Enforcement Officer (Security) (rate set by NNPD)</t>
  </si>
  <si>
    <t>$30.00</t>
  </si>
  <si>
    <t>Part-Time Secretary &amp; Clerical Staff (Retirees Only)</t>
  </si>
  <si>
    <t>Minimum Hourly Rate of Position Filled</t>
  </si>
  <si>
    <t>Professional Development Presenters (Licensed)</t>
  </si>
  <si>
    <t>Saturday School Administrator (Elementary)</t>
  </si>
  <si>
    <t>Saturday School Administrator (Middle)</t>
  </si>
  <si>
    <t>Saturday School Administrator (High)</t>
  </si>
  <si>
    <t>Screener</t>
  </si>
  <si>
    <t>School Counselor</t>
  </si>
  <si>
    <t>Secretary</t>
  </si>
  <si>
    <t>$12.00**</t>
  </si>
  <si>
    <t>Security Officer (NNPS staff)</t>
  </si>
  <si>
    <t>Shipyard Instructor (rate set by shipyard)</t>
  </si>
  <si>
    <t>$22.75 - $28.40</t>
  </si>
  <si>
    <t>SOL Remediation (licensed)</t>
  </si>
  <si>
    <t>SOL Remediation (non-licensed)</t>
  </si>
  <si>
    <t>Student Employees (High School)</t>
  </si>
  <si>
    <t xml:space="preserve">Teacher </t>
  </si>
  <si>
    <t>Teacher (Teaching Saturday Program)</t>
  </si>
  <si>
    <t>Transcription</t>
  </si>
  <si>
    <t>Tutor - College Student/Adult</t>
  </si>
  <si>
    <t>Tutor - Degreed</t>
  </si>
  <si>
    <t>Tutor - High School Students</t>
  </si>
  <si>
    <t>Tutor - License Eligible Teacher</t>
  </si>
  <si>
    <t xml:space="preserve">Virtual Learning Teacher (External) </t>
  </si>
  <si>
    <t>$8400 pr year</t>
  </si>
  <si>
    <t>**If the incumbent is a NNPS employee and the function performed is in the same capacity as the employee's regular position, the employee will be paid their current rate of pay or the hourly rate whichever is higher.  If the function performed during the contract year is in a different capacity than the employee's regular position or if the individual is not working under NNPS employment contract, then the employee will be paid the hourly rate listed above.</t>
  </si>
  <si>
    <t>Bus Driver in Training will match Bus Assistant minimum</t>
  </si>
  <si>
    <t>** Aligns with two pay grade diff on grade order list</t>
  </si>
  <si>
    <t>College &amp; Career Specialist/Bus Driver</t>
  </si>
  <si>
    <t xml:space="preserve">Fiscal Year 2022- 2023  SUMMER SCHOOL/ OFF CONTRACT DAYS </t>
  </si>
  <si>
    <t>SPARK Program Positions</t>
  </si>
  <si>
    <t>Rates will be provided at time of position assignment</t>
  </si>
  <si>
    <t xml:space="preserve">Administrator (Elem. School)               </t>
  </si>
  <si>
    <t>45/converted to lump sum</t>
  </si>
  <si>
    <t>Administrator (High School)</t>
  </si>
  <si>
    <t>49/converted to lump sum</t>
  </si>
  <si>
    <t>Administrator (Middle School)</t>
  </si>
  <si>
    <t>47/converted to lump sum</t>
  </si>
  <si>
    <t>Educational Interpreter</t>
  </si>
  <si>
    <t>Media Assistant</t>
  </si>
  <si>
    <t>School Nurse</t>
  </si>
  <si>
    <t>STEP Program Coordinator</t>
  </si>
  <si>
    <t>STEP Lead Job Coach</t>
  </si>
  <si>
    <t>STEP Job Coach</t>
  </si>
  <si>
    <t>Student Worker (High School)</t>
  </si>
  <si>
    <t>Teacher / Lead Teacher</t>
  </si>
  <si>
    <t>Tutor/other - College Student/Adult</t>
  </si>
  <si>
    <t>Tutor/other - Degreed</t>
  </si>
  <si>
    <t>Tutor/other - High School Students</t>
  </si>
  <si>
    <t>Tutor/other - Licensed Eligible Teacher</t>
  </si>
  <si>
    <r>
      <rPr>
        <b/>
        <i/>
        <sz val="9"/>
        <rFont val="Times New Roman"/>
        <family val="1"/>
      </rPr>
      <t>Contract Rate</t>
    </r>
    <r>
      <rPr>
        <i/>
        <sz val="9"/>
        <rFont val="Times New Roman"/>
        <family val="1"/>
      </rPr>
      <t xml:space="preserve"> - If the incumbent is a NNPS employee and the function performed is in the same capacity as the employee's regular position, the employee will be paid their current rate of pay or the hourly rate whichever is higher.  If the function performed during the contract year is in a different capacity than the employee's regular position or if the individual is not working under NNPS employment contract, then </t>
    </r>
    <r>
      <rPr>
        <b/>
        <i/>
        <sz val="9"/>
        <rFont val="Times New Roman"/>
        <family val="1"/>
      </rPr>
      <t>the employee will be paid the previous year minimum hourly rate listed on the general grade order list for the function the are performing.</t>
    </r>
  </si>
  <si>
    <t>TEACHER GRADE 35A</t>
  </si>
  <si>
    <t>BACHELORS DEGREE</t>
  </si>
  <si>
    <t>2022-2023</t>
  </si>
  <si>
    <t>192 Day*</t>
  </si>
  <si>
    <t>3 Days</t>
  </si>
  <si>
    <t>195 DAY</t>
  </si>
  <si>
    <t>197 DAY</t>
  </si>
  <si>
    <t>202 DAY</t>
  </si>
  <si>
    <t>212 DAY</t>
  </si>
  <si>
    <t>220 DAY</t>
  </si>
  <si>
    <t>245 DAY</t>
  </si>
  <si>
    <t>220 ANNUAL SALARY LEAD SECONDARY</t>
  </si>
  <si>
    <t>192 DAY*</t>
  </si>
  <si>
    <t xml:space="preserve">ANNUAL </t>
  </si>
  <si>
    <t>Orientation</t>
  </si>
  <si>
    <t>ANNUAL</t>
  </si>
  <si>
    <t xml:space="preserve">LEAD </t>
  </si>
  <si>
    <t>Years Exp</t>
  </si>
  <si>
    <t>SALARY</t>
  </si>
  <si>
    <t>Pay</t>
  </si>
  <si>
    <t>TEACHER</t>
  </si>
  <si>
    <t>SECONDARY</t>
  </si>
  <si>
    <t>**31</t>
  </si>
  <si>
    <t>*Standard teacher contract length.</t>
  </si>
  <si>
    <t>TEACHER GRADE 37A</t>
  </si>
  <si>
    <t>MASTERS DEGREE</t>
  </si>
  <si>
    <t>213 DAY</t>
  </si>
  <si>
    <t>LEAD</t>
  </si>
  <si>
    <t>TEACHER GRADE 38A</t>
  </si>
  <si>
    <t>MASTERS + DEGREE</t>
  </si>
  <si>
    <t>(EdS/Advanced Study)</t>
  </si>
  <si>
    <t>TEACHER GRADE 39A</t>
  </si>
  <si>
    <t>DOCTORATE</t>
  </si>
  <si>
    <t>221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</si>
</sst>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_(* #,##0_);_(* \(#,##0\);_(* &quot;-&quot;??_);_(@_)"/>
    <numFmt numFmtId="168" formatCode="#,##0;[Red]#,##0"/>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8"/>
      <color theme="0"/>
      <name val="Rockwell"/>
      <family val="1"/>
    </font>
    <font>
      <sz val="14"/>
      <color theme="0"/>
      <name val="Rockwell"/>
      <family val="1"/>
    </font>
    <font>
      <b/>
      <sz val="12"/>
      <color theme="1"/>
      <name val="Arial"/>
      <family val="2"/>
    </font>
    <font>
      <sz val="10"/>
      <name val="Arial"/>
      <family val="2"/>
    </font>
    <font>
      <sz val="10"/>
      <color theme="1"/>
      <name val="Arial"/>
      <family val="2"/>
    </font>
    <font>
      <sz val="9"/>
      <name val="Arial"/>
      <family val="2"/>
    </font>
    <font>
      <b/>
      <sz val="9"/>
      <color theme="0"/>
      <name val="Arial"/>
      <family val="2"/>
    </font>
    <font>
      <b/>
      <sz val="10"/>
      <name val="Arial"/>
      <family val="2"/>
    </font>
    <font>
      <sz val="8"/>
      <name val="Arial"/>
      <family val="2"/>
    </font>
    <font>
      <sz val="10"/>
      <color indexed="8"/>
      <name val="Arial"/>
      <family val="2"/>
    </font>
    <font>
      <b/>
      <sz val="9"/>
      <name val="Arial"/>
      <family val="2"/>
    </font>
    <font>
      <b/>
      <sz val="10"/>
      <color theme="0"/>
      <name val="Arial"/>
      <family val="2"/>
    </font>
    <font>
      <b/>
      <sz val="10"/>
      <name val="Arial Narrow"/>
      <family val="2"/>
    </font>
    <font>
      <b/>
      <sz val="8"/>
      <name val="Arial Narrow"/>
      <family val="2"/>
    </font>
    <font>
      <sz val="10"/>
      <color rgb="FFC00000"/>
      <name val="Arial"/>
      <family val="2"/>
    </font>
    <font>
      <sz val="10"/>
      <name val="Arial Narrow"/>
      <family val="2"/>
    </font>
    <font>
      <i/>
      <sz val="10"/>
      <name val="Arial"/>
      <family val="2"/>
    </font>
    <font>
      <sz val="9"/>
      <name val="Arial Narrow"/>
      <family val="2"/>
    </font>
    <font>
      <i/>
      <sz val="9"/>
      <name val="Arial Narrow"/>
      <family val="2"/>
    </font>
    <font>
      <i/>
      <sz val="9"/>
      <name val="Times New Roman"/>
      <family val="1"/>
    </font>
    <font>
      <b/>
      <sz val="14"/>
      <name val="Arial"/>
      <family val="2"/>
    </font>
    <font>
      <sz val="10"/>
      <color theme="0"/>
      <name val="Arial"/>
      <family val="2"/>
    </font>
    <font>
      <b/>
      <i/>
      <sz val="9"/>
      <name val="Times New Roman"/>
      <family val="1"/>
    </font>
    <font>
      <sz val="10"/>
      <name val="Arial"/>
    </font>
    <font>
      <sz val="10"/>
      <name val="Tahoma"/>
      <family val="2"/>
    </font>
  </fonts>
  <fills count="8">
    <fill>
      <patternFill patternType="none"/>
    </fill>
    <fill>
      <patternFill patternType="gray125"/>
    </fill>
    <fill>
      <patternFill patternType="solid">
        <fgColor rgb="FF366670"/>
        <bgColor indexed="64"/>
      </patternFill>
    </fill>
    <fill>
      <patternFill patternType="solid">
        <fgColor rgb="FF366670"/>
        <bgColor indexed="9"/>
      </patternFill>
    </fill>
    <fill>
      <patternFill patternType="solid">
        <fgColor indexed="9"/>
        <bgColor indexed="9"/>
      </patternFill>
    </fill>
    <fill>
      <patternFill patternType="solid">
        <fgColor theme="0"/>
        <bgColor indexed="64"/>
      </patternFill>
    </fill>
    <fill>
      <patternFill patternType="solid">
        <fgColor theme="3" tint="0.59999389629810485"/>
        <bgColor indexed="64"/>
      </patternFill>
    </fill>
    <fill>
      <patternFill patternType="solid">
        <fgColor indexed="44"/>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335">
    <xf numFmtId="0" fontId="0" fillId="0" borderId="0" xfId="0"/>
    <xf numFmtId="0" fontId="2" fillId="2" borderId="11" xfId="0" applyFont="1" applyFill="1" applyBorder="1" applyAlignment="1">
      <alignment horizontal="center"/>
    </xf>
    <xf numFmtId="0" fontId="2" fillId="2" borderId="13" xfId="0" applyFont="1" applyFill="1" applyBorder="1" applyAlignment="1">
      <alignment horizontal="center"/>
    </xf>
    <xf numFmtId="0" fontId="7" fillId="0" borderId="14" xfId="0" applyFont="1" applyFill="1" applyBorder="1" applyAlignment="1"/>
    <xf numFmtId="0" fontId="7" fillId="0" borderId="14" xfId="0" applyFont="1" applyFill="1" applyBorder="1" applyAlignment="1">
      <alignment horizontal="center"/>
    </xf>
    <xf numFmtId="0" fontId="7" fillId="0" borderId="14" xfId="0" applyFont="1" applyFill="1" applyBorder="1"/>
    <xf numFmtId="0" fontId="7" fillId="0" borderId="12" xfId="0" applyFont="1" applyFill="1" applyBorder="1" applyAlignment="1"/>
    <xf numFmtId="0" fontId="7" fillId="0" borderId="12" xfId="0" applyFont="1" applyFill="1" applyBorder="1" applyAlignment="1">
      <alignment horizontal="center"/>
    </xf>
    <xf numFmtId="0" fontId="5" fillId="0" borderId="7" xfId="0" applyFont="1" applyFill="1" applyBorder="1" applyAlignment="1">
      <alignment horizontal="center"/>
    </xf>
    <xf numFmtId="0" fontId="5" fillId="0" borderId="0" xfId="0" applyFont="1" applyFill="1" applyBorder="1" applyAlignment="1">
      <alignment horizontal="center"/>
    </xf>
    <xf numFmtId="0" fontId="5" fillId="0" borderId="15" xfId="0" applyFont="1" applyFill="1" applyBorder="1" applyAlignment="1">
      <alignment horizontal="center"/>
    </xf>
    <xf numFmtId="0" fontId="7" fillId="0" borderId="10" xfId="0" applyFont="1" applyFill="1" applyBorder="1" applyAlignment="1"/>
    <xf numFmtId="0" fontId="7" fillId="0" borderId="10" xfId="0" applyFont="1" applyFill="1" applyBorder="1" applyAlignment="1">
      <alignment horizontal="center"/>
    </xf>
    <xf numFmtId="0" fontId="6" fillId="0" borderId="14" xfId="0" applyFont="1" applyFill="1" applyBorder="1"/>
    <xf numFmtId="164" fontId="7" fillId="0" borderId="17" xfId="0" applyNumberFormat="1" applyFont="1" applyFill="1" applyBorder="1"/>
    <xf numFmtId="164" fontId="7" fillId="0" borderId="18" xfId="0" applyNumberFormat="1" applyFont="1" applyFill="1" applyBorder="1"/>
    <xf numFmtId="0" fontId="6" fillId="0" borderId="14" xfId="0" applyFont="1" applyFill="1" applyBorder="1" applyAlignment="1">
      <alignment vertical="top"/>
    </xf>
    <xf numFmtId="0" fontId="6" fillId="0" borderId="12" xfId="0" applyFont="1" applyFill="1" applyBorder="1"/>
    <xf numFmtId="164" fontId="7" fillId="0" borderId="14" xfId="0" applyNumberFormat="1" applyFont="1" applyFill="1" applyBorder="1"/>
    <xf numFmtId="164" fontId="7" fillId="0" borderId="19" xfId="0" applyNumberFormat="1" applyFont="1" applyFill="1" applyBorder="1"/>
    <xf numFmtId="164" fontId="7" fillId="0" borderId="0" xfId="0" applyNumberFormat="1" applyFont="1" applyFill="1" applyBorder="1"/>
    <xf numFmtId="0" fontId="7" fillId="0" borderId="0" xfId="0" applyFont="1" applyFill="1" applyBorder="1" applyAlignment="1"/>
    <xf numFmtId="0" fontId="7" fillId="0" borderId="0" xfId="0" applyFont="1" applyFill="1" applyBorder="1" applyAlignment="1">
      <alignment horizontal="center"/>
    </xf>
    <xf numFmtId="0" fontId="6" fillId="0" borderId="0" xfId="0" applyFont="1" applyFill="1" applyBorder="1"/>
    <xf numFmtId="0" fontId="0" fillId="0" borderId="0" xfId="0" applyBorder="1"/>
    <xf numFmtId="0" fontId="6" fillId="0" borderId="12" xfId="0" applyFont="1" applyFill="1" applyBorder="1" applyAlignment="1">
      <alignment vertical="top"/>
    </xf>
    <xf numFmtId="0" fontId="6" fillId="0" borderId="10" xfId="0" applyFont="1" applyFill="1" applyBorder="1" applyAlignment="1">
      <alignment vertical="top"/>
    </xf>
    <xf numFmtId="164" fontId="7" fillId="0" borderId="10" xfId="0" applyNumberFormat="1" applyFont="1" applyFill="1" applyBorder="1"/>
    <xf numFmtId="164" fontId="7" fillId="0" borderId="16" xfId="0" applyNumberFormat="1" applyFont="1" applyFill="1" applyBorder="1"/>
    <xf numFmtId="0" fontId="6" fillId="0" borderId="10" xfId="0" applyFont="1" applyFill="1" applyBorder="1"/>
    <xf numFmtId="164" fontId="7" fillId="0" borderId="17" xfId="0" applyNumberFormat="1" applyFont="1" applyFill="1" applyBorder="1" applyAlignment="1">
      <alignment vertical="top"/>
    </xf>
    <xf numFmtId="164" fontId="7" fillId="0" borderId="18" xfId="0" applyNumberFormat="1" applyFont="1" applyFill="1" applyBorder="1" applyAlignment="1">
      <alignment vertical="top"/>
    </xf>
    <xf numFmtId="164" fontId="7" fillId="0" borderId="12" xfId="0" applyNumberFormat="1" applyFont="1" applyFill="1" applyBorder="1"/>
    <xf numFmtId="164" fontId="7" fillId="0" borderId="20" xfId="0" applyNumberFormat="1" applyFont="1" applyFill="1" applyBorder="1"/>
    <xf numFmtId="0" fontId="0" fillId="0" borderId="0" xfId="0" applyAlignment="1">
      <alignment vertical="center"/>
    </xf>
    <xf numFmtId="0" fontId="0" fillId="0" borderId="0" xfId="0" applyAlignment="1">
      <alignment horizontal="right" vertical="center"/>
    </xf>
    <xf numFmtId="0" fontId="6" fillId="0" borderId="14" xfId="0" applyFont="1" applyFill="1" applyBorder="1" applyAlignment="1">
      <alignment horizontal="right" vertical="center"/>
    </xf>
    <xf numFmtId="44" fontId="7" fillId="0" borderId="14" xfId="0" applyNumberFormat="1" applyFont="1" applyFill="1" applyBorder="1"/>
    <xf numFmtId="44" fontId="7" fillId="0" borderId="14" xfId="0" applyNumberFormat="1" applyFont="1" applyFill="1" applyBorder="1" applyAlignment="1">
      <alignment vertical="top"/>
    </xf>
    <xf numFmtId="0" fontId="6" fillId="0" borderId="12" xfId="0" applyFont="1" applyFill="1" applyBorder="1" applyAlignment="1">
      <alignment horizontal="right" vertical="center"/>
    </xf>
    <xf numFmtId="44" fontId="7" fillId="0" borderId="12" xfId="0" applyNumberFormat="1" applyFont="1" applyFill="1" applyBorder="1"/>
    <xf numFmtId="0" fontId="6" fillId="0" borderId="17" xfId="0" applyFont="1" applyFill="1" applyBorder="1" applyAlignment="1">
      <alignment horizontal="right" vertical="center"/>
    </xf>
    <xf numFmtId="0" fontId="7" fillId="0" borderId="17" xfId="0" applyFont="1" applyFill="1" applyBorder="1" applyAlignment="1"/>
    <xf numFmtId="0" fontId="7" fillId="0" borderId="17" xfId="0" applyFont="1" applyFill="1" applyBorder="1" applyAlignment="1">
      <alignment horizontal="center"/>
    </xf>
    <xf numFmtId="44" fontId="7" fillId="0" borderId="17" xfId="0" applyNumberFormat="1" applyFont="1" applyFill="1" applyBorder="1"/>
    <xf numFmtId="44" fontId="7" fillId="0" borderId="12" xfId="0" applyNumberFormat="1" applyFont="1" applyFill="1" applyBorder="1" applyAlignment="1">
      <alignment vertical="top"/>
    </xf>
    <xf numFmtId="0" fontId="6" fillId="0" borderId="17" xfId="0" applyFont="1" applyFill="1" applyBorder="1" applyAlignment="1">
      <alignment vertical="top"/>
    </xf>
    <xf numFmtId="0" fontId="6" fillId="0" borderId="17" xfId="0" applyFont="1" applyFill="1" applyBorder="1"/>
    <xf numFmtId="0" fontId="6" fillId="0" borderId="17" xfId="0" applyFont="1" applyFill="1" applyBorder="1" applyAlignment="1"/>
    <xf numFmtId="0" fontId="8" fillId="4" borderId="0" xfId="0" applyNumberFormat="1" applyFont="1" applyFill="1" applyAlignment="1">
      <alignment horizontal="left" vertical="top"/>
    </xf>
    <xf numFmtId="0" fontId="8" fillId="4" borderId="0" xfId="0" applyNumberFormat="1" applyFont="1" applyFill="1" applyAlignment="1">
      <alignment horizontal="center" vertical="top"/>
    </xf>
    <xf numFmtId="0" fontId="8" fillId="4" borderId="0" xfId="0" applyNumberFormat="1" applyFont="1" applyFill="1" applyAlignment="1">
      <alignment vertical="top"/>
    </xf>
    <xf numFmtId="166" fontId="8" fillId="4" borderId="0" xfId="0" applyNumberFormat="1" applyFont="1" applyFill="1" applyAlignment="1">
      <alignment vertical="top"/>
    </xf>
    <xf numFmtId="0" fontId="9" fillId="3" borderId="23" xfId="0" applyNumberFormat="1" applyFont="1" applyFill="1" applyBorder="1" applyAlignment="1">
      <alignment horizontal="center" wrapText="1"/>
    </xf>
    <xf numFmtId="0" fontId="9" fillId="3" borderId="24" xfId="0" applyNumberFormat="1" applyFont="1" applyFill="1" applyBorder="1" applyAlignment="1">
      <alignment horizontal="center" wrapText="1"/>
    </xf>
    <xf numFmtId="166" fontId="9" fillId="2" borderId="24" xfId="0" applyNumberFormat="1" applyFont="1" applyFill="1" applyBorder="1" applyAlignment="1">
      <alignment horizontal="center" wrapText="1"/>
    </xf>
    <xf numFmtId="0" fontId="9" fillId="3" borderId="25" xfId="0" applyNumberFormat="1" applyFont="1" applyFill="1" applyBorder="1" applyAlignment="1">
      <alignment horizontal="center" wrapText="1"/>
    </xf>
    <xf numFmtId="0" fontId="6" fillId="0" borderId="27" xfId="0" applyNumberFormat="1" applyFont="1" applyFill="1" applyBorder="1" applyAlignment="1">
      <alignment horizontal="left" vertical="top"/>
    </xf>
    <xf numFmtId="0" fontId="6" fillId="0" borderId="28" xfId="0" applyNumberFormat="1" applyFont="1" applyFill="1" applyBorder="1" applyAlignment="1">
      <alignment horizontal="center" vertical="top"/>
    </xf>
    <xf numFmtId="164" fontId="6" fillId="0" borderId="28" xfId="1" applyNumberFormat="1" applyFont="1" applyFill="1" applyBorder="1" applyAlignment="1">
      <alignment horizontal="right" vertical="top"/>
    </xf>
    <xf numFmtId="164" fontId="6" fillId="0" borderId="29" xfId="1" applyNumberFormat="1" applyFont="1" applyFill="1" applyBorder="1" applyAlignment="1">
      <alignment horizontal="right" vertical="top"/>
    </xf>
    <xf numFmtId="0" fontId="6" fillId="0" borderId="30" xfId="0" applyNumberFormat="1" applyFont="1" applyFill="1" applyBorder="1" applyAlignment="1">
      <alignment horizontal="left" vertical="top"/>
    </xf>
    <xf numFmtId="0" fontId="6" fillId="0" borderId="21" xfId="0" applyNumberFormat="1" applyFont="1" applyFill="1" applyBorder="1" applyAlignment="1">
      <alignment horizontal="center" vertical="top"/>
    </xf>
    <xf numFmtId="41" fontId="6" fillId="0" borderId="21" xfId="0" applyNumberFormat="1" applyFont="1" applyFill="1" applyBorder="1" applyAlignment="1">
      <alignment horizontal="right" vertical="top"/>
    </xf>
    <xf numFmtId="41" fontId="6" fillId="0" borderId="31" xfId="0" applyNumberFormat="1" applyFont="1" applyFill="1" applyBorder="1" applyAlignment="1">
      <alignment horizontal="right" vertical="top"/>
    </xf>
    <xf numFmtId="0" fontId="6" fillId="0" borderId="32" xfId="0" applyNumberFormat="1" applyFont="1" applyFill="1" applyBorder="1" applyAlignment="1">
      <alignment horizontal="left" vertical="top"/>
    </xf>
    <xf numFmtId="0" fontId="6" fillId="0" borderId="33" xfId="0" applyNumberFormat="1" applyFont="1" applyFill="1" applyBorder="1" applyAlignment="1">
      <alignment horizontal="center" vertical="top"/>
    </xf>
    <xf numFmtId="41" fontId="6" fillId="0" borderId="33" xfId="0" applyNumberFormat="1" applyFont="1" applyFill="1" applyBorder="1" applyAlignment="1">
      <alignment horizontal="right" vertical="top"/>
    </xf>
    <xf numFmtId="41" fontId="6" fillId="0" borderId="34" xfId="0" applyNumberFormat="1" applyFont="1" applyFill="1" applyBorder="1" applyAlignment="1">
      <alignment horizontal="right" vertical="top"/>
    </xf>
    <xf numFmtId="42" fontId="10" fillId="0" borderId="36" xfId="0" applyNumberFormat="1" applyFont="1" applyFill="1" applyBorder="1" applyAlignment="1">
      <alignment horizontal="right"/>
    </xf>
    <xf numFmtId="42" fontId="10" fillId="0" borderId="37" xfId="0" applyNumberFormat="1" applyFont="1" applyFill="1" applyBorder="1" applyAlignment="1">
      <alignment horizontal="right"/>
    </xf>
    <xf numFmtId="0" fontId="10" fillId="0" borderId="0" xfId="0" applyNumberFormat="1" applyFont="1" applyFill="1" applyBorder="1" applyAlignment="1">
      <alignment horizontal="left"/>
    </xf>
    <xf numFmtId="42" fontId="10" fillId="0" borderId="0" xfId="0" applyNumberFormat="1" applyFont="1" applyFill="1" applyBorder="1" applyAlignment="1">
      <alignment horizontal="right"/>
    </xf>
    <xf numFmtId="0" fontId="0" fillId="0" borderId="0" xfId="0" applyFill="1"/>
    <xf numFmtId="0" fontId="6" fillId="0" borderId="27" xfId="0" applyNumberFormat="1" applyFont="1" applyFill="1" applyBorder="1" applyAlignment="1">
      <alignment horizontal="left"/>
    </xf>
    <xf numFmtId="0" fontId="6" fillId="0" borderId="28" xfId="0" applyFont="1" applyFill="1" applyBorder="1" applyAlignment="1"/>
    <xf numFmtId="0" fontId="6" fillId="0" borderId="28" xfId="0" applyFont="1" applyFill="1" applyBorder="1" applyAlignment="1">
      <alignment horizontal="center"/>
    </xf>
    <xf numFmtId="167" fontId="6" fillId="0" borderId="29" xfId="2" applyNumberFormat="1" applyFont="1" applyFill="1" applyBorder="1" applyAlignment="1"/>
    <xf numFmtId="42" fontId="6" fillId="0" borderId="21" xfId="0" applyNumberFormat="1" applyFont="1" applyFill="1" applyBorder="1" applyAlignment="1">
      <alignment horizontal="right" vertical="top"/>
    </xf>
    <xf numFmtId="164" fontId="6" fillId="0" borderId="31" xfId="1" applyNumberFormat="1" applyFont="1" applyFill="1" applyBorder="1" applyAlignment="1">
      <alignment horizontal="right" vertical="top"/>
    </xf>
    <xf numFmtId="0" fontId="11" fillId="0" borderId="28" xfId="0" quotePrefix="1" applyNumberFormat="1" applyFont="1" applyFill="1" applyBorder="1" applyAlignment="1">
      <alignment horizontal="center" vertical="top"/>
    </xf>
    <xf numFmtId="0" fontId="6" fillId="0" borderId="21" xfId="0" quotePrefix="1" applyNumberFormat="1" applyFont="1" applyFill="1" applyBorder="1" applyAlignment="1">
      <alignment horizontal="center" vertical="top"/>
    </xf>
    <xf numFmtId="164" fontId="6" fillId="0" borderId="21" xfId="1" applyNumberFormat="1" applyFont="1" applyFill="1" applyBorder="1" applyAlignment="1">
      <alignment horizontal="right" vertical="top"/>
    </xf>
    <xf numFmtId="6" fontId="6" fillId="0" borderId="21" xfId="0" applyNumberFormat="1" applyFont="1" applyFill="1" applyBorder="1" applyAlignment="1">
      <alignment horizontal="right" vertical="top"/>
    </xf>
    <xf numFmtId="6" fontId="6" fillId="0" borderId="31" xfId="0" applyNumberFormat="1" applyFont="1" applyFill="1" applyBorder="1" applyAlignment="1">
      <alignment horizontal="right" vertical="top"/>
    </xf>
    <xf numFmtId="167" fontId="6" fillId="0" borderId="21" xfId="2" applyNumberFormat="1" applyFont="1" applyFill="1" applyBorder="1" applyAlignment="1">
      <alignment horizontal="right" vertical="top"/>
    </xf>
    <xf numFmtId="0" fontId="12" fillId="0" borderId="32" xfId="0" applyNumberFormat="1" applyFont="1" applyFill="1" applyBorder="1" applyAlignment="1">
      <alignment horizontal="left" vertical="top"/>
    </xf>
    <xf numFmtId="0" fontId="12" fillId="0" borderId="33" xfId="0" applyNumberFormat="1" applyFont="1" applyFill="1" applyBorder="1" applyAlignment="1">
      <alignment horizontal="center" vertical="top"/>
    </xf>
    <xf numFmtId="42" fontId="6" fillId="0" borderId="28" xfId="0" applyNumberFormat="1" applyFont="1" applyFill="1" applyBorder="1" applyAlignment="1">
      <alignment horizontal="right" vertical="top"/>
    </xf>
    <xf numFmtId="42" fontId="10" fillId="0" borderId="39" xfId="0" applyNumberFormat="1" applyFont="1" applyFill="1" applyBorder="1" applyAlignment="1">
      <alignment horizontal="right"/>
    </xf>
    <xf numFmtId="42" fontId="10" fillId="0" borderId="40" xfId="0" applyNumberFormat="1" applyFont="1" applyFill="1" applyBorder="1" applyAlignment="1">
      <alignment horizontal="right"/>
    </xf>
    <xf numFmtId="0" fontId="10" fillId="0" borderId="7" xfId="0" applyNumberFormat="1" applyFont="1" applyFill="1" applyBorder="1" applyAlignment="1">
      <alignment horizontal="left"/>
    </xf>
    <xf numFmtId="0" fontId="10" fillId="0" borderId="8" xfId="0" applyNumberFormat="1" applyFont="1" applyFill="1" applyBorder="1" applyAlignment="1">
      <alignment horizontal="left"/>
    </xf>
    <xf numFmtId="42" fontId="10" fillId="0" borderId="8" xfId="0" applyNumberFormat="1" applyFont="1" applyFill="1" applyBorder="1" applyAlignment="1">
      <alignment horizontal="right"/>
    </xf>
    <xf numFmtId="42" fontId="10" fillId="0" borderId="9" xfId="0" applyNumberFormat="1" applyFont="1" applyFill="1" applyBorder="1" applyAlignment="1">
      <alignment horizontal="right"/>
    </xf>
    <xf numFmtId="0" fontId="6" fillId="0" borderId="0" xfId="0" applyFont="1"/>
    <xf numFmtId="0" fontId="6" fillId="0" borderId="38" xfId="0" applyNumberFormat="1" applyFont="1" applyFill="1" applyBorder="1" applyAlignment="1">
      <alignment horizontal="left"/>
    </xf>
    <xf numFmtId="0" fontId="6" fillId="0" borderId="39" xfId="0" applyNumberFormat="1" applyFont="1" applyFill="1" applyBorder="1" applyAlignment="1">
      <alignment horizontal="center"/>
    </xf>
    <xf numFmtId="0" fontId="10" fillId="0" borderId="39" xfId="0" applyNumberFormat="1" applyFont="1" applyFill="1" applyBorder="1" applyAlignment="1">
      <alignment horizontal="left"/>
    </xf>
    <xf numFmtId="0" fontId="6" fillId="0" borderId="39" xfId="0" applyNumberFormat="1" applyFont="1" applyFill="1" applyBorder="1" applyAlignment="1">
      <alignment horizontal="center" vertical="top"/>
    </xf>
    <xf numFmtId="42" fontId="6" fillId="0" borderId="39" xfId="0" applyNumberFormat="1" applyFont="1" applyFill="1" applyBorder="1" applyAlignment="1">
      <alignment horizontal="right"/>
    </xf>
    <xf numFmtId="42" fontId="6" fillId="0" borderId="40" xfId="0" applyNumberFormat="1" applyFont="1" applyFill="1" applyBorder="1" applyAlignment="1">
      <alignment horizontal="right"/>
    </xf>
    <xf numFmtId="0" fontId="10" fillId="0" borderId="4" xfId="0" applyNumberFormat="1" applyFont="1" applyFill="1" applyBorder="1" applyAlignment="1">
      <alignment horizontal="left"/>
    </xf>
    <xf numFmtId="0" fontId="10" fillId="0" borderId="5" xfId="0" applyNumberFormat="1" applyFont="1" applyFill="1" applyBorder="1" applyAlignment="1">
      <alignment horizontal="left"/>
    </xf>
    <xf numFmtId="0" fontId="10" fillId="0" borderId="41" xfId="0" applyNumberFormat="1" applyFont="1" applyFill="1" applyBorder="1" applyAlignment="1">
      <alignment horizontal="left"/>
    </xf>
    <xf numFmtId="0" fontId="6" fillId="0" borderId="27" xfId="0" applyNumberFormat="1" applyFont="1" applyFill="1" applyBorder="1"/>
    <xf numFmtId="0" fontId="6" fillId="0" borderId="28" xfId="0" applyNumberFormat="1" applyFont="1" applyFill="1" applyBorder="1" applyAlignment="1">
      <alignment horizontal="center"/>
    </xf>
    <xf numFmtId="164" fontId="6" fillId="0" borderId="28" xfId="1" applyNumberFormat="1" applyFont="1" applyFill="1" applyBorder="1"/>
    <xf numFmtId="0" fontId="6" fillId="0" borderId="30" xfId="0" applyNumberFormat="1" applyFont="1" applyFill="1" applyBorder="1"/>
    <xf numFmtId="0" fontId="6" fillId="0" borderId="21" xfId="0" applyNumberFormat="1" applyFont="1" applyFill="1" applyBorder="1" applyAlignment="1">
      <alignment horizontal="center"/>
    </xf>
    <xf numFmtId="0" fontId="6" fillId="0" borderId="21" xfId="0" applyFont="1" applyFill="1" applyBorder="1" applyAlignment="1">
      <alignment horizontal="center"/>
    </xf>
    <xf numFmtId="167" fontId="6" fillId="0" borderId="21" xfId="2" applyNumberFormat="1" applyFont="1" applyFill="1" applyBorder="1"/>
    <xf numFmtId="0" fontId="6" fillId="0" borderId="32" xfId="0" applyNumberFormat="1" applyFont="1" applyFill="1" applyBorder="1"/>
    <xf numFmtId="0" fontId="6" fillId="0" borderId="33" xfId="0" applyNumberFormat="1" applyFont="1" applyFill="1" applyBorder="1" applyAlignment="1">
      <alignment horizontal="center"/>
    </xf>
    <xf numFmtId="0" fontId="6" fillId="0" borderId="33" xfId="0" applyFont="1" applyFill="1" applyBorder="1" applyAlignment="1">
      <alignment horizontal="center"/>
    </xf>
    <xf numFmtId="167" fontId="6" fillId="0" borderId="33" xfId="2" applyNumberFormat="1" applyFont="1" applyFill="1" applyBorder="1"/>
    <xf numFmtId="164" fontId="6" fillId="0" borderId="21" xfId="1" applyNumberFormat="1" applyFont="1" applyFill="1" applyBorder="1"/>
    <xf numFmtId="0" fontId="14" fillId="3" borderId="4" xfId="0" applyNumberFormat="1" applyFont="1" applyFill="1" applyBorder="1" applyAlignment="1">
      <alignment horizontal="left"/>
    </xf>
    <xf numFmtId="0" fontId="14" fillId="3" borderId="5" xfId="0" applyNumberFormat="1" applyFont="1" applyFill="1" applyBorder="1" applyAlignment="1">
      <alignment horizontal="left"/>
    </xf>
    <xf numFmtId="164" fontId="14" fillId="3" borderId="36" xfId="0" applyNumberFormat="1" applyFont="1" applyFill="1" applyBorder="1" applyAlignment="1">
      <alignment horizontal="left"/>
    </xf>
    <xf numFmtId="164" fontId="14" fillId="3" borderId="37" xfId="0" applyNumberFormat="1" applyFont="1" applyFill="1" applyBorder="1" applyAlignment="1">
      <alignment horizontal="left"/>
    </xf>
    <xf numFmtId="0" fontId="0" fillId="0" borderId="42" xfId="0" applyBorder="1"/>
    <xf numFmtId="0" fontId="0" fillId="0" borderId="15" xfId="0" applyBorder="1"/>
    <xf numFmtId="0" fontId="14" fillId="2" borderId="1" xfId="0" applyFont="1" applyFill="1" applyBorder="1" applyAlignment="1">
      <alignment horizontal="center"/>
    </xf>
    <xf numFmtId="0" fontId="14" fillId="2" borderId="11" xfId="0" applyFont="1" applyFill="1" applyBorder="1" applyAlignment="1">
      <alignment horizontal="center"/>
    </xf>
    <xf numFmtId="0" fontId="14" fillId="2" borderId="3" xfId="0" applyFont="1" applyFill="1" applyBorder="1" applyAlignment="1">
      <alignment horizontal="center"/>
    </xf>
    <xf numFmtId="0" fontId="15" fillId="0" borderId="30" xfId="0" applyFont="1" applyBorder="1"/>
    <xf numFmtId="0" fontId="16" fillId="0" borderId="21" xfId="0" applyFont="1" applyBorder="1" applyAlignment="1">
      <alignment horizontal="center"/>
    </xf>
    <xf numFmtId="0" fontId="15" fillId="0" borderId="31" xfId="0" applyFont="1" applyBorder="1" applyAlignment="1">
      <alignment horizontal="center"/>
    </xf>
    <xf numFmtId="0" fontId="6" fillId="0" borderId="30" xfId="0" applyFont="1" applyFill="1" applyBorder="1"/>
    <xf numFmtId="4" fontId="6" fillId="0" borderId="21" xfId="0" applyNumberFormat="1" applyFont="1" applyFill="1" applyBorder="1" applyAlignment="1">
      <alignment horizontal="center"/>
    </xf>
    <xf numFmtId="0" fontId="6" fillId="0" borderId="31" xfId="0" applyFont="1" applyFill="1" applyBorder="1" applyAlignment="1">
      <alignment horizontal="center"/>
    </xf>
    <xf numFmtId="8" fontId="6" fillId="0" borderId="21" xfId="0" applyNumberFormat="1" applyFont="1" applyFill="1" applyBorder="1" applyAlignment="1">
      <alignment horizontal="center"/>
    </xf>
    <xf numFmtId="0" fontId="17" fillId="0" borderId="30" xfId="0" applyFont="1" applyFill="1" applyBorder="1"/>
    <xf numFmtId="0" fontId="6" fillId="0" borderId="31" xfId="0" applyFont="1" applyFill="1" applyBorder="1"/>
    <xf numFmtId="4" fontId="6" fillId="5" borderId="21" xfId="0" applyNumberFormat="1" applyFont="1" applyFill="1" applyBorder="1" applyAlignment="1">
      <alignment horizontal="center"/>
    </xf>
    <xf numFmtId="0" fontId="18" fillId="0" borderId="21" xfId="0" applyFont="1" applyFill="1" applyBorder="1" applyAlignment="1">
      <alignment horizontal="center"/>
    </xf>
    <xf numFmtId="0" fontId="18" fillId="0" borderId="31" xfId="0" applyFont="1" applyFill="1" applyBorder="1"/>
    <xf numFmtId="0" fontId="19" fillId="0" borderId="30" xfId="0" applyFont="1" applyFill="1" applyBorder="1"/>
    <xf numFmtId="0" fontId="0" fillId="0" borderId="0" xfId="0" applyFont="1"/>
    <xf numFmtId="0" fontId="18" fillId="0" borderId="21" xfId="0" applyFont="1" applyFill="1" applyBorder="1" applyAlignment="1">
      <alignment horizontal="center" wrapText="1"/>
    </xf>
    <xf numFmtId="0" fontId="18" fillId="0" borderId="31" xfId="0" applyFont="1" applyFill="1" applyBorder="1" applyAlignment="1">
      <alignment horizontal="center"/>
    </xf>
    <xf numFmtId="4" fontId="18" fillId="0" borderId="21" xfId="0" applyNumberFormat="1" applyFont="1" applyFill="1" applyBorder="1" applyAlignment="1">
      <alignment horizontal="center"/>
    </xf>
    <xf numFmtId="2" fontId="6" fillId="0" borderId="21" xfId="0" quotePrefix="1" applyNumberFormat="1" applyFont="1" applyFill="1" applyBorder="1" applyAlignment="1">
      <alignment horizontal="center"/>
    </xf>
    <xf numFmtId="8" fontId="6" fillId="0" borderId="21" xfId="0" quotePrefix="1" applyNumberFormat="1" applyFont="1" applyFill="1" applyBorder="1" applyAlignment="1">
      <alignment horizontal="center"/>
    </xf>
    <xf numFmtId="2" fontId="20" fillId="0" borderId="21" xfId="0" applyNumberFormat="1" applyFont="1" applyFill="1" applyBorder="1" applyAlignment="1">
      <alignment horizontal="right"/>
    </xf>
    <xf numFmtId="2" fontId="21" fillId="0" borderId="30" xfId="0" applyNumberFormat="1" applyFont="1" applyFill="1" applyBorder="1" applyAlignment="1">
      <alignment horizontal="left"/>
    </xf>
    <xf numFmtId="2" fontId="6" fillId="0" borderId="32" xfId="0" applyNumberFormat="1" applyFont="1" applyFill="1" applyBorder="1" applyAlignment="1">
      <alignment horizontal="left"/>
    </xf>
    <xf numFmtId="165" fontId="6" fillId="0" borderId="33" xfId="0" applyNumberFormat="1" applyFont="1" applyFill="1" applyBorder="1" applyAlignment="1">
      <alignment horizontal="center"/>
    </xf>
    <xf numFmtId="0" fontId="6" fillId="0" borderId="34" xfId="0" applyFont="1" applyFill="1" applyBorder="1" applyAlignment="1">
      <alignment horizontal="center"/>
    </xf>
    <xf numFmtId="0" fontId="22" fillId="0" borderId="0" xfId="0" applyFont="1" applyBorder="1"/>
    <xf numFmtId="0" fontId="23" fillId="0" borderId="42" xfId="0" applyFont="1" applyBorder="1"/>
    <xf numFmtId="44" fontId="6" fillId="0" borderId="0" xfId="1" applyFont="1" applyBorder="1" applyAlignment="1">
      <alignment vertical="center"/>
    </xf>
    <xf numFmtId="0" fontId="6" fillId="0" borderId="15" xfId="0" applyFont="1" applyBorder="1"/>
    <xf numFmtId="0" fontId="14" fillId="2" borderId="22" xfId="0" applyFont="1" applyFill="1" applyBorder="1" applyAlignment="1">
      <alignment horizontal="center"/>
    </xf>
    <xf numFmtId="44" fontId="14" fillId="2" borderId="22" xfId="1" applyFont="1" applyFill="1" applyBorder="1" applyAlignment="1">
      <alignment horizontal="center" vertical="center"/>
    </xf>
    <xf numFmtId="0" fontId="14" fillId="2" borderId="7" xfId="0" applyFont="1" applyFill="1" applyBorder="1" applyAlignment="1">
      <alignment horizontal="center"/>
    </xf>
    <xf numFmtId="0" fontId="10" fillId="0" borderId="43" xfId="0" applyFont="1" applyFill="1" applyBorder="1"/>
    <xf numFmtId="44" fontId="10" fillId="0" borderId="43" xfId="1" applyFont="1" applyFill="1" applyBorder="1" applyAlignment="1">
      <alignment horizontal="center" vertical="center" wrapText="1"/>
    </xf>
    <xf numFmtId="0" fontId="10" fillId="0" borderId="43" xfId="0" applyFont="1" applyFill="1" applyBorder="1" applyAlignment="1">
      <alignment horizontal="center"/>
    </xf>
    <xf numFmtId="0" fontId="14" fillId="2" borderId="11" xfId="0" applyFont="1" applyFill="1" applyBorder="1"/>
    <xf numFmtId="0" fontId="14" fillId="2" borderId="11" xfId="0" applyFont="1" applyFill="1" applyBorder="1" applyAlignment="1">
      <alignment horizontal="right" vertical="center"/>
    </xf>
    <xf numFmtId="165" fontId="6" fillId="0" borderId="21" xfId="0" quotePrefix="1" applyNumberFormat="1" applyFont="1" applyFill="1" applyBorder="1" applyAlignment="1">
      <alignment horizontal="center" vertical="center"/>
    </xf>
    <xf numFmtId="0" fontId="14" fillId="2" borderId="30" xfId="0" applyFont="1" applyFill="1" applyBorder="1"/>
    <xf numFmtId="0" fontId="14" fillId="2" borderId="21" xfId="0" applyFont="1" applyFill="1" applyBorder="1" applyAlignment="1">
      <alignment horizontal="right" vertical="center"/>
    </xf>
    <xf numFmtId="0" fontId="14" fillId="2" borderId="31" xfId="0" applyFont="1" applyFill="1" applyBorder="1" applyAlignment="1">
      <alignment horizontal="center"/>
    </xf>
    <xf numFmtId="165" fontId="6" fillId="0" borderId="21" xfId="0" applyNumberFormat="1" applyFont="1" applyFill="1" applyBorder="1" applyAlignment="1">
      <alignment horizontal="center" vertical="center"/>
    </xf>
    <xf numFmtId="0" fontId="14" fillId="2" borderId="30" xfId="0" applyFont="1" applyFill="1" applyBorder="1" applyAlignment="1">
      <alignment horizontal="left"/>
    </xf>
    <xf numFmtId="0" fontId="24" fillId="2" borderId="21" xfId="0" applyFont="1" applyFill="1" applyBorder="1" applyAlignment="1">
      <alignment horizontal="right" vertical="center"/>
    </xf>
    <xf numFmtId="0" fontId="24" fillId="2" borderId="31" xfId="0" applyFont="1" applyFill="1" applyBorder="1"/>
    <xf numFmtId="2" fontId="6" fillId="0" borderId="21" xfId="0" quotePrefix="1" applyNumberFormat="1" applyFont="1" applyFill="1" applyBorder="1" applyAlignment="1">
      <alignment horizontal="center" vertical="center"/>
    </xf>
    <xf numFmtId="0" fontId="6" fillId="0" borderId="30" xfId="0" applyFont="1" applyFill="1" applyBorder="1" applyAlignment="1">
      <alignment horizontal="left"/>
    </xf>
    <xf numFmtId="165" fontId="6" fillId="0" borderId="21" xfId="1" applyNumberFormat="1" applyFont="1" applyFill="1" applyBorder="1" applyAlignment="1">
      <alignment horizontal="center" vertical="center"/>
    </xf>
    <xf numFmtId="2" fontId="6" fillId="0" borderId="21" xfId="0" applyNumberFormat="1" applyFont="1" applyFill="1" applyBorder="1" applyAlignment="1">
      <alignment horizontal="center" vertical="center"/>
    </xf>
    <xf numFmtId="165" fontId="6" fillId="0" borderId="21" xfId="1" quotePrefix="1" applyNumberFormat="1" applyFont="1" applyFill="1" applyBorder="1" applyAlignment="1">
      <alignment horizontal="center" vertical="center"/>
    </xf>
    <xf numFmtId="0" fontId="6" fillId="0" borderId="30" xfId="0" applyFont="1" applyFill="1" applyBorder="1" applyAlignment="1">
      <alignment vertical="center"/>
    </xf>
    <xf numFmtId="2" fontId="6" fillId="0" borderId="21" xfId="0" applyNumberFormat="1"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44" xfId="0" applyFont="1" applyFill="1" applyBorder="1"/>
    <xf numFmtId="165" fontId="6" fillId="0" borderId="45" xfId="0" quotePrefix="1" applyNumberFormat="1" applyFont="1" applyFill="1" applyBorder="1" applyAlignment="1">
      <alignment horizontal="center" vertical="center"/>
    </xf>
    <xf numFmtId="0" fontId="6" fillId="0" borderId="46" xfId="0" applyFont="1" applyFill="1" applyBorder="1" applyAlignment="1">
      <alignment horizontal="center"/>
    </xf>
    <xf numFmtId="0" fontId="6" fillId="0" borderId="32" xfId="0" applyFont="1" applyFill="1" applyBorder="1"/>
    <xf numFmtId="165" fontId="6" fillId="0" borderId="33" xfId="0" quotePrefix="1" applyNumberFormat="1" applyFont="1" applyFill="1" applyBorder="1" applyAlignment="1">
      <alignment horizontal="center" vertical="center"/>
    </xf>
    <xf numFmtId="0" fontId="8" fillId="0" borderId="0" xfId="0" applyFont="1"/>
    <xf numFmtId="44" fontId="6" fillId="0" borderId="0" xfId="1" applyFont="1" applyAlignment="1">
      <alignment vertical="center"/>
    </xf>
    <xf numFmtId="0" fontId="22" fillId="0" borderId="0" xfId="0" applyFont="1"/>
    <xf numFmtId="0" fontId="23" fillId="0" borderId="42" xfId="0" applyFont="1" applyFill="1" applyBorder="1"/>
    <xf numFmtId="0" fontId="6" fillId="0" borderId="15" xfId="0" applyFont="1" applyFill="1" applyBorder="1"/>
    <xf numFmtId="0" fontId="10" fillId="0" borderId="17" xfId="0" applyFont="1" applyBorder="1"/>
    <xf numFmtId="0" fontId="10" fillId="0" borderId="17" xfId="0" applyFont="1" applyBorder="1" applyAlignment="1">
      <alignment horizontal="right"/>
    </xf>
    <xf numFmtId="0" fontId="10" fillId="0" borderId="17" xfId="0" applyFont="1" applyBorder="1" applyAlignment="1">
      <alignment horizontal="center"/>
    </xf>
    <xf numFmtId="0" fontId="6" fillId="0" borderId="14" xfId="0" applyFont="1" applyFill="1" applyBorder="1" applyAlignment="1">
      <alignment vertical="center"/>
    </xf>
    <xf numFmtId="0" fontId="6" fillId="0" borderId="14" xfId="0" applyFont="1" applyFill="1" applyBorder="1" applyAlignment="1">
      <alignment horizontal="center" wrapText="1"/>
    </xf>
    <xf numFmtId="0" fontId="6" fillId="0" borderId="14" xfId="0" applyFont="1" applyFill="1" applyBorder="1" applyAlignment="1">
      <alignment horizontal="center" vertical="center"/>
    </xf>
    <xf numFmtId="6" fontId="6" fillId="0" borderId="14" xfId="0" applyNumberFormat="1" applyFont="1" applyFill="1" applyBorder="1" applyAlignment="1">
      <alignment horizontal="right" wrapText="1"/>
    </xf>
    <xf numFmtId="0" fontId="6" fillId="0" borderId="14" xfId="0" applyFont="1" applyFill="1" applyBorder="1" applyAlignment="1">
      <alignment horizontal="center"/>
    </xf>
    <xf numFmtId="165" fontId="6" fillId="0" borderId="14" xfId="0" applyNumberFormat="1" applyFont="1" applyFill="1" applyBorder="1"/>
    <xf numFmtId="165" fontId="6" fillId="0" borderId="14" xfId="0" applyNumberFormat="1" applyFont="1" applyFill="1" applyBorder="1" applyAlignment="1">
      <alignment horizontal="right"/>
    </xf>
    <xf numFmtId="165" fontId="6" fillId="0" borderId="14" xfId="0" applyNumberFormat="1" applyFont="1" applyFill="1" applyBorder="1" applyAlignment="1">
      <alignment horizontal="center"/>
    </xf>
    <xf numFmtId="0" fontId="6" fillId="0" borderId="14" xfId="0" applyFont="1" applyFill="1" applyBorder="1" applyAlignment="1">
      <alignment horizontal="right"/>
    </xf>
    <xf numFmtId="165" fontId="7" fillId="0" borderId="14" xfId="0" quotePrefix="1" applyNumberFormat="1" applyFont="1" applyFill="1" applyBorder="1"/>
    <xf numFmtId="165" fontId="6" fillId="0" borderId="14" xfId="1" quotePrefix="1" applyNumberFormat="1" applyFont="1" applyFill="1" applyBorder="1" applyAlignment="1">
      <alignment horizontal="right"/>
    </xf>
    <xf numFmtId="165" fontId="6" fillId="0" borderId="14" xfId="1" applyNumberFormat="1" applyFont="1" applyFill="1" applyBorder="1" applyAlignment="1">
      <alignment horizontal="right"/>
    </xf>
    <xf numFmtId="165" fontId="6" fillId="0" borderId="14" xfId="0" quotePrefix="1" applyNumberFormat="1" applyFont="1" applyFill="1" applyBorder="1" applyAlignment="1">
      <alignment horizontal="right"/>
    </xf>
    <xf numFmtId="8" fontId="6" fillId="0" borderId="12" xfId="0" applyNumberFormat="1" applyFont="1" applyFill="1" applyBorder="1" applyAlignment="1">
      <alignment horizontal="right"/>
    </xf>
    <xf numFmtId="0" fontId="6" fillId="0" borderId="12" xfId="0" applyFont="1" applyFill="1" applyBorder="1" applyAlignment="1">
      <alignment horizontal="center"/>
    </xf>
    <xf numFmtId="0" fontId="13" fillId="0" borderId="0" xfId="0" applyFont="1" applyBorder="1"/>
    <xf numFmtId="0" fontId="6" fillId="0" borderId="0" xfId="0" applyFont="1" applyBorder="1"/>
    <xf numFmtId="0" fontId="26" fillId="0" borderId="0" xfId="3"/>
    <xf numFmtId="0" fontId="10" fillId="0" borderId="0" xfId="3" applyFont="1"/>
    <xf numFmtId="0" fontId="26" fillId="6" borderId="1" xfId="3" applyFill="1" applyBorder="1"/>
    <xf numFmtId="0" fontId="26" fillId="6" borderId="11" xfId="3" applyFill="1" applyBorder="1" applyAlignment="1">
      <alignment horizontal="center"/>
    </xf>
    <xf numFmtId="0" fontId="26" fillId="7" borderId="47" xfId="3" applyFill="1" applyBorder="1"/>
    <xf numFmtId="0" fontId="26" fillId="6" borderId="45" xfId="3" applyFill="1" applyBorder="1" applyAlignment="1">
      <alignment horizontal="center"/>
    </xf>
    <xf numFmtId="0" fontId="6" fillId="6" borderId="48" xfId="3" applyFont="1" applyFill="1" applyBorder="1" applyAlignment="1">
      <alignment horizontal="center"/>
    </xf>
    <xf numFmtId="0" fontId="26" fillId="0" borderId="0" xfId="3" applyFill="1" applyBorder="1" applyAlignment="1">
      <alignment horizontal="center" wrapText="1"/>
    </xf>
    <xf numFmtId="0" fontId="6" fillId="6" borderId="45" xfId="3" applyFont="1" applyFill="1" applyBorder="1" applyAlignment="1">
      <alignment horizontal="center"/>
    </xf>
    <xf numFmtId="0" fontId="26" fillId="6" borderId="42" xfId="3" applyFill="1" applyBorder="1"/>
    <xf numFmtId="0" fontId="26" fillId="6" borderId="43" xfId="3" applyFill="1" applyBorder="1" applyAlignment="1">
      <alignment horizontal="center"/>
    </xf>
    <xf numFmtId="0" fontId="26" fillId="7" borderId="49" xfId="3" applyFill="1" applyBorder="1"/>
    <xf numFmtId="0" fontId="26" fillId="6" borderId="50" xfId="3" applyFill="1" applyBorder="1" applyAlignment="1">
      <alignment horizontal="center"/>
    </xf>
    <xf numFmtId="0" fontId="26" fillId="6" borderId="51" xfId="3" applyFill="1" applyBorder="1" applyAlignment="1">
      <alignment horizontal="center"/>
    </xf>
    <xf numFmtId="164" fontId="6" fillId="6" borderId="50" xfId="4" applyNumberFormat="1" applyFont="1" applyFill="1" applyBorder="1" applyAlignment="1">
      <alignment horizontal="center"/>
    </xf>
    <xf numFmtId="0" fontId="26" fillId="6" borderId="4" xfId="3" applyFill="1" applyBorder="1"/>
    <xf numFmtId="0" fontId="26" fillId="6" borderId="13" xfId="3" applyFill="1" applyBorder="1" applyAlignment="1">
      <alignment horizontal="center"/>
    </xf>
    <xf numFmtId="0" fontId="26" fillId="7" borderId="52" xfId="3" applyFill="1" applyBorder="1"/>
    <xf numFmtId="0" fontId="26" fillId="6" borderId="53" xfId="3" applyFill="1" applyBorder="1" applyAlignment="1">
      <alignment horizontal="center"/>
    </xf>
    <xf numFmtId="0" fontId="26" fillId="0" borderId="42" xfId="3" applyBorder="1"/>
    <xf numFmtId="168" fontId="0" fillId="0" borderId="43" xfId="4" applyNumberFormat="1" applyFont="1" applyBorder="1"/>
    <xf numFmtId="168" fontId="0" fillId="0" borderId="49" xfId="4" applyNumberFormat="1" applyFont="1" applyBorder="1"/>
    <xf numFmtId="168" fontId="26" fillId="0" borderId="0" xfId="3" applyNumberFormat="1"/>
    <xf numFmtId="168" fontId="0" fillId="0" borderId="50" xfId="4" applyNumberFormat="1" applyFont="1" applyBorder="1"/>
    <xf numFmtId="164" fontId="6" fillId="6" borderId="51" xfId="4" applyNumberFormat="1" applyFont="1" applyFill="1" applyBorder="1" applyAlignment="1">
      <alignment horizontal="center"/>
    </xf>
    <xf numFmtId="168" fontId="0" fillId="0" borderId="45" xfId="4" applyNumberFormat="1" applyFont="1" applyBorder="1"/>
    <xf numFmtId="164" fontId="6" fillId="6" borderId="54" xfId="4" applyNumberFormat="1" applyFont="1" applyFill="1" applyBorder="1" applyAlignment="1">
      <alignment horizontal="center"/>
    </xf>
    <xf numFmtId="164" fontId="6" fillId="6" borderId="53" xfId="4" applyNumberFormat="1" applyFont="1" applyFill="1" applyBorder="1" applyAlignment="1">
      <alignment horizontal="center"/>
    </xf>
    <xf numFmtId="168" fontId="0" fillId="0" borderId="51" xfId="4" applyNumberFormat="1" applyFont="1" applyBorder="1"/>
    <xf numFmtId="167" fontId="0" fillId="0" borderId="50" xfId="5" applyNumberFormat="1" applyFont="1" applyBorder="1"/>
    <xf numFmtId="167" fontId="0" fillId="0" borderId="0" xfId="5" applyNumberFormat="1" applyFont="1" applyFill="1" applyBorder="1"/>
    <xf numFmtId="0" fontId="6" fillId="0" borderId="4" xfId="3" applyFont="1" applyBorder="1" applyAlignment="1">
      <alignment horizontal="right"/>
    </xf>
    <xf numFmtId="168" fontId="0" fillId="0" borderId="13" xfId="4" applyNumberFormat="1" applyFont="1" applyBorder="1"/>
    <xf numFmtId="168" fontId="0" fillId="0" borderId="52" xfId="4" applyNumberFormat="1" applyFont="1" applyBorder="1"/>
    <xf numFmtId="168" fontId="0" fillId="0" borderId="53" xfId="4" applyNumberFormat="1" applyFont="1" applyBorder="1"/>
    <xf numFmtId="168" fontId="0" fillId="0" borderId="54" xfId="4" applyNumberFormat="1" applyFont="1" applyBorder="1"/>
    <xf numFmtId="167" fontId="0" fillId="0" borderId="53" xfId="5" applyNumberFormat="1" applyFont="1" applyBorder="1"/>
    <xf numFmtId="0" fontId="6" fillId="0" borderId="0" xfId="3" applyFont="1"/>
    <xf numFmtId="0" fontId="6" fillId="0" borderId="0" xfId="3" applyFont="1" applyFill="1" applyBorder="1"/>
    <xf numFmtId="0" fontId="26" fillId="0" borderId="0" xfId="3" applyFill="1" applyBorder="1"/>
    <xf numFmtId="10" fontId="0" fillId="0" borderId="0" xfId="6" applyNumberFormat="1" applyFont="1" applyFill="1" applyBorder="1"/>
    <xf numFmtId="0" fontId="26" fillId="6" borderId="11" xfId="3" applyFill="1" applyBorder="1"/>
    <xf numFmtId="0" fontId="26" fillId="6" borderId="3" xfId="3" applyFill="1" applyBorder="1" applyAlignment="1">
      <alignment horizontal="center"/>
    </xf>
    <xf numFmtId="0" fontId="26" fillId="7" borderId="45" xfId="3" applyFill="1" applyBorder="1"/>
    <xf numFmtId="0" fontId="26" fillId="6" borderId="0" xfId="3" applyFill="1" applyAlignment="1">
      <alignment horizontal="center"/>
    </xf>
    <xf numFmtId="0" fontId="26" fillId="6" borderId="48" xfId="3" applyFill="1" applyBorder="1" applyAlignment="1">
      <alignment horizontal="center"/>
    </xf>
    <xf numFmtId="0" fontId="26" fillId="6" borderId="43" xfId="3" applyFill="1" applyBorder="1"/>
    <xf numFmtId="0" fontId="26" fillId="6" borderId="15" xfId="3" applyFill="1" applyBorder="1" applyAlignment="1">
      <alignment horizontal="center"/>
    </xf>
    <xf numFmtId="0" fontId="26" fillId="7" borderId="50" xfId="3" applyFill="1" applyBorder="1"/>
    <xf numFmtId="0" fontId="26" fillId="6" borderId="13" xfId="3" applyFill="1" applyBorder="1"/>
    <xf numFmtId="0" fontId="26" fillId="6" borderId="6" xfId="3" applyFill="1" applyBorder="1" applyAlignment="1">
      <alignment horizontal="center"/>
    </xf>
    <xf numFmtId="0" fontId="26" fillId="7" borderId="53" xfId="3" applyFill="1" applyBorder="1"/>
    <xf numFmtId="0" fontId="26" fillId="6" borderId="26" xfId="3" applyFill="1" applyBorder="1" applyAlignment="1">
      <alignment horizontal="center"/>
    </xf>
    <xf numFmtId="0" fontId="26" fillId="6" borderId="54" xfId="3" applyFill="1" applyBorder="1" applyAlignment="1">
      <alignment horizontal="center"/>
    </xf>
    <xf numFmtId="0" fontId="26" fillId="0" borderId="55" xfId="3" applyBorder="1"/>
    <xf numFmtId="168" fontId="27" fillId="0" borderId="56" xfId="4" applyNumberFormat="1" applyFont="1" applyBorder="1"/>
    <xf numFmtId="168" fontId="0" fillId="0" borderId="48" xfId="4" applyNumberFormat="1" applyFont="1" applyBorder="1"/>
    <xf numFmtId="37" fontId="0" fillId="0" borderId="51" xfId="4" applyNumberFormat="1" applyFont="1" applyBorder="1"/>
    <xf numFmtId="167" fontId="0" fillId="0" borderId="45" xfId="5" applyNumberFormat="1" applyFont="1" applyBorder="1"/>
    <xf numFmtId="0" fontId="26" fillId="0" borderId="35" xfId="3" applyBorder="1"/>
    <xf numFmtId="168" fontId="27" fillId="0" borderId="37" xfId="4" applyNumberFormat="1" applyFont="1" applyBorder="1"/>
    <xf numFmtId="168" fontId="26" fillId="0" borderId="26" xfId="3" applyNumberFormat="1" applyBorder="1"/>
    <xf numFmtId="37" fontId="0" fillId="0" borderId="54" xfId="4" applyNumberFormat="1" applyFont="1" applyBorder="1"/>
    <xf numFmtId="0" fontId="26" fillId="6" borderId="23" xfId="3" applyFill="1" applyBorder="1"/>
    <xf numFmtId="0" fontId="26" fillId="6" borderId="57" xfId="3" applyFill="1" applyBorder="1" applyAlignment="1">
      <alignment horizontal="center"/>
    </xf>
    <xf numFmtId="0" fontId="26" fillId="6" borderId="55" xfId="3" applyFill="1" applyBorder="1"/>
    <xf numFmtId="0" fontId="26" fillId="6" borderId="0" xfId="3" applyFill="1" applyBorder="1" applyAlignment="1">
      <alignment horizontal="center"/>
    </xf>
    <xf numFmtId="0" fontId="26" fillId="6" borderId="37" xfId="3" applyFill="1" applyBorder="1" applyAlignment="1">
      <alignment horizontal="center"/>
    </xf>
    <xf numFmtId="164" fontId="0" fillId="0" borderId="45" xfId="4" applyNumberFormat="1" applyFont="1" applyBorder="1"/>
    <xf numFmtId="164" fontId="0" fillId="0" borderId="50" xfId="4" applyNumberFormat="1" applyFont="1" applyBorder="1"/>
    <xf numFmtId="0" fontId="26" fillId="0" borderId="4" xfId="3" applyBorder="1"/>
    <xf numFmtId="164" fontId="0" fillId="0" borderId="53" xfId="4" applyNumberFormat="1" applyFont="1" applyBorder="1"/>
    <xf numFmtId="0" fontId="26" fillId="0" borderId="0" xfId="3" applyAlignment="1">
      <alignment horizontal="center"/>
    </xf>
    <xf numFmtId="0" fontId="26" fillId="7" borderId="45" xfId="3" applyFill="1" applyBorder="1" applyAlignment="1">
      <alignment horizontal="center"/>
    </xf>
    <xf numFmtId="0" fontId="26" fillId="7" borderId="50" xfId="3" applyFill="1" applyBorder="1" applyAlignment="1">
      <alignment horizontal="center"/>
    </xf>
    <xf numFmtId="0" fontId="26" fillId="6" borderId="35" xfId="3" applyFill="1" applyBorder="1"/>
    <xf numFmtId="0" fontId="26" fillId="7" borderId="53" xfId="3"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9" xfId="0" applyFont="1" applyFill="1" applyBorder="1" applyAlignment="1">
      <alignment horizontal="center"/>
    </xf>
    <xf numFmtId="0" fontId="2" fillId="2" borderId="10" xfId="0" applyFont="1" applyFill="1" applyBorder="1" applyAlignment="1">
      <alignment horizontal="right"/>
    </xf>
    <xf numFmtId="0" fontId="2" fillId="2" borderId="12" xfId="0" applyFont="1" applyFill="1" applyBorder="1" applyAlignment="1">
      <alignment horizontal="right"/>
    </xf>
    <xf numFmtId="0" fontId="2" fillId="2" borderId="11" xfId="0" applyFont="1" applyFill="1" applyBorder="1" applyAlignment="1">
      <alignment horizontal="center"/>
    </xf>
    <xf numFmtId="0" fontId="2" fillId="2" borderId="13" xfId="0" applyFont="1" applyFill="1" applyBorder="1" applyAlignment="1">
      <alignment horizontal="center"/>
    </xf>
    <xf numFmtId="0" fontId="2" fillId="2" borderId="11" xfId="0" applyFont="1" applyFill="1" applyBorder="1" applyAlignment="1">
      <alignment horizontal="center" wrapText="1"/>
    </xf>
    <xf numFmtId="0" fontId="2" fillId="2" borderId="13" xfId="0" applyFont="1" applyFill="1" applyBorder="1" applyAlignment="1">
      <alignment horizontal="center" wrapText="1"/>
    </xf>
    <xf numFmtId="164" fontId="2" fillId="2" borderId="11" xfId="1" applyNumberFormat="1" applyFont="1" applyFill="1" applyBorder="1" applyAlignment="1">
      <alignment horizontal="center" wrapText="1"/>
    </xf>
    <xf numFmtId="164" fontId="2" fillId="2" borderId="13" xfId="1" applyNumberFormat="1" applyFont="1" applyFill="1" applyBorder="1" applyAlignment="1">
      <alignment horizontal="center" wrapText="1"/>
    </xf>
    <xf numFmtId="0" fontId="2" fillId="2" borderId="3" xfId="0" applyFont="1" applyFill="1" applyBorder="1" applyAlignment="1">
      <alignment horizontal="center" wrapText="1"/>
    </xf>
    <xf numFmtId="0" fontId="2" fillId="2" borderId="6" xfId="0" applyFont="1" applyFill="1" applyBorder="1" applyAlignment="1">
      <alignment horizontal="center" wrapText="1"/>
    </xf>
    <xf numFmtId="0" fontId="10" fillId="0" borderId="38" xfId="0" applyNumberFormat="1" applyFont="1" applyFill="1" applyBorder="1" applyAlignment="1">
      <alignment horizontal="left"/>
    </xf>
    <xf numFmtId="0" fontId="6" fillId="0" borderId="39" xfId="0" applyFont="1" applyFill="1" applyBorder="1" applyAlignment="1"/>
    <xf numFmtId="0" fontId="6" fillId="0" borderId="40" xfId="0" applyFont="1" applyFill="1" applyBorder="1" applyAlignment="1"/>
    <xf numFmtId="0" fontId="10" fillId="0" borderId="39" xfId="0" applyNumberFormat="1" applyFont="1" applyFill="1" applyBorder="1" applyAlignment="1">
      <alignment horizontal="left"/>
    </xf>
    <xf numFmtId="0" fontId="10" fillId="0" borderId="23" xfId="0" applyNumberFormat="1" applyFont="1" applyFill="1" applyBorder="1" applyAlignment="1">
      <alignment horizontal="left"/>
    </xf>
    <xf numFmtId="0" fontId="6" fillId="0" borderId="24" xfId="0" applyFont="1" applyFill="1" applyBorder="1" applyAlignment="1"/>
    <xf numFmtId="0" fontId="6" fillId="0" borderId="25" xfId="0" applyFont="1" applyFill="1" applyBorder="1" applyAlignment="1"/>
    <xf numFmtId="0" fontId="10" fillId="0" borderId="35" xfId="0" applyNumberFormat="1" applyFont="1" applyFill="1" applyBorder="1" applyAlignment="1">
      <alignment horizontal="left"/>
    </xf>
    <xf numFmtId="0" fontId="10" fillId="0" borderId="36" xfId="0" applyNumberFormat="1" applyFont="1" applyFill="1" applyBorder="1" applyAlignment="1">
      <alignment horizontal="left"/>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4" fillId="3" borderId="5"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6" fillId="0" borderId="24" xfId="0" applyFont="1" applyBorder="1" applyAlignment="1"/>
    <xf numFmtId="0" fontId="6" fillId="0" borderId="25" xfId="0" applyFont="1" applyBorder="1" applyAlignme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2" fillId="0" borderId="0" xfId="0" applyFont="1" applyBorder="1" applyAlignment="1">
      <alignment horizontal="left" wrapText="1"/>
    </xf>
    <xf numFmtId="0" fontId="22" fillId="0" borderId="0" xfId="0" applyFont="1" applyFill="1" applyBorder="1" applyAlignment="1">
      <alignment wrapText="1"/>
    </xf>
    <xf numFmtId="0" fontId="22" fillId="0" borderId="0" xfId="0" applyFont="1" applyAlignment="1">
      <alignment wrapText="1"/>
    </xf>
    <xf numFmtId="0" fontId="25" fillId="0" borderId="0" xfId="0" applyFont="1" applyFill="1" applyBorder="1" applyAlignment="1">
      <alignment wrapText="1"/>
    </xf>
    <xf numFmtId="0" fontId="25" fillId="0" borderId="0" xfId="0" applyFont="1" applyAlignment="1">
      <alignment wrapText="1"/>
    </xf>
    <xf numFmtId="0" fontId="26" fillId="6" borderId="45" xfId="3" applyFill="1" applyBorder="1" applyAlignment="1">
      <alignment horizontal="center" wrapText="1"/>
    </xf>
    <xf numFmtId="0" fontId="26" fillId="6" borderId="50" xfId="3" applyFill="1" applyBorder="1" applyAlignment="1">
      <alignment horizontal="center" wrapText="1"/>
    </xf>
    <xf numFmtId="0" fontId="26" fillId="6" borderId="21" xfId="3" applyFill="1" applyBorder="1" applyAlignment="1">
      <alignment horizontal="center" wrapText="1"/>
    </xf>
  </cellXfs>
  <cellStyles count="7">
    <cellStyle name="Comma" xfId="2" builtinId="3"/>
    <cellStyle name="Comma 2" xfId="5" xr:uid="{00000000-0005-0000-0000-000001000000}"/>
    <cellStyle name="Currency" xfId="1" builtinId="4"/>
    <cellStyle name="Currency 2" xfId="4" xr:uid="{00000000-0005-0000-0000-000003000000}"/>
    <cellStyle name="Normal" xfId="0" builtinId="0"/>
    <cellStyle name="Normal 2" xfId="3" xr:uid="{00000000-0005-0000-0000-000005000000}"/>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trice.rothe/Documents/TEACHERS%20GRADES%202022-2023%2050000%20priority%20school%205%25_063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mies"/>
      <sheetName val="35BA"/>
      <sheetName val="35A book"/>
      <sheetName val="35A ba "/>
      <sheetName val="37A book"/>
      <sheetName val="37MA"/>
      <sheetName val="37A MA "/>
      <sheetName val="38A book"/>
      <sheetName val="38MA+"/>
      <sheetName val="38A MA+ "/>
      <sheetName val="39A book"/>
      <sheetName val="39A DR"/>
      <sheetName val="School Based Admin works"/>
      <sheetName val="School Base Admin book"/>
    </sheetNames>
    <sheetDataSet>
      <sheetData sheetId="0"/>
      <sheetData sheetId="1"/>
      <sheetData sheetId="2"/>
      <sheetData sheetId="3">
        <row r="8">
          <cell r="C8">
            <v>50000</v>
          </cell>
        </row>
        <row r="9">
          <cell r="C9">
            <v>50300</v>
          </cell>
        </row>
        <row r="10">
          <cell r="C10">
            <v>50601.8</v>
          </cell>
        </row>
        <row r="11">
          <cell r="C11">
            <v>50905.410800000005</v>
          </cell>
        </row>
        <row r="12">
          <cell r="C12">
            <v>51541.728435000005</v>
          </cell>
        </row>
        <row r="13">
          <cell r="C13">
            <v>52186.000040437502</v>
          </cell>
        </row>
        <row r="14">
          <cell r="C14">
            <v>52968.790041044056</v>
          </cell>
        </row>
        <row r="15">
          <cell r="C15">
            <v>53763.321891659711</v>
          </cell>
        </row>
        <row r="16">
          <cell r="C16">
            <v>54569.771720034601</v>
          </cell>
        </row>
        <row r="17">
          <cell r="C17">
            <v>55388.318295835117</v>
          </cell>
        </row>
        <row r="18">
          <cell r="C18">
            <v>56219.143070272636</v>
          </cell>
        </row>
        <row r="19">
          <cell r="C19">
            <v>57062.43021632672</v>
          </cell>
        </row>
        <row r="20">
          <cell r="C20">
            <v>57918.366669571617</v>
          </cell>
        </row>
        <row r="21">
          <cell r="C21">
            <v>58787.142169615188</v>
          </cell>
        </row>
        <row r="22">
          <cell r="C22">
            <v>59668.94930215941</v>
          </cell>
        </row>
        <row r="23">
          <cell r="C23">
            <v>60563.983541691792</v>
          </cell>
        </row>
        <row r="24">
          <cell r="C24">
            <v>61472.44329481716</v>
          </cell>
        </row>
        <row r="25">
          <cell r="C25">
            <v>62394.52994423941</v>
          </cell>
        </row>
        <row r="26">
          <cell r="C26">
            <v>63330.447893402998</v>
          </cell>
        </row>
        <row r="27">
          <cell r="C27">
            <v>64280.404611804035</v>
          </cell>
        </row>
        <row r="28">
          <cell r="C28">
            <v>65244.610680981088</v>
          </cell>
        </row>
        <row r="29">
          <cell r="C29">
            <v>66223.279841195792</v>
          </cell>
        </row>
        <row r="30">
          <cell r="C30">
            <v>67216.629038813728</v>
          </cell>
        </row>
        <row r="31">
          <cell r="C31">
            <v>68224.878474395926</v>
          </cell>
        </row>
        <row r="32">
          <cell r="C32">
            <v>69248.251651511862</v>
          </cell>
        </row>
        <row r="33">
          <cell r="C33">
            <v>70286.975426284538</v>
          </cell>
        </row>
        <row r="34">
          <cell r="C34">
            <v>71341.280057678799</v>
          </cell>
        </row>
        <row r="35">
          <cell r="C35">
            <v>72411.39925854397</v>
          </cell>
        </row>
        <row r="36">
          <cell r="C36">
            <v>73497.570247422118</v>
          </cell>
        </row>
        <row r="37">
          <cell r="C37">
            <v>74600.033801133439</v>
          </cell>
        </row>
        <row r="38">
          <cell r="C38">
            <v>75719.03430815044</v>
          </cell>
        </row>
        <row r="39">
          <cell r="C39">
            <v>76854.819822772683</v>
          </cell>
        </row>
      </sheetData>
      <sheetData sheetId="4"/>
      <sheetData sheetId="5"/>
      <sheetData sheetId="6">
        <row r="8">
          <cell r="D8">
            <v>53500</v>
          </cell>
        </row>
        <row r="9">
          <cell r="D9">
            <v>53821</v>
          </cell>
        </row>
        <row r="10">
          <cell r="D10">
            <v>54143.926000000007</v>
          </cell>
        </row>
        <row r="11">
          <cell r="D11">
            <v>54468.789556000011</v>
          </cell>
        </row>
        <row r="12">
          <cell r="D12">
            <v>55149.649425450007</v>
          </cell>
        </row>
        <row r="13">
          <cell r="D13">
            <v>55839.02004326813</v>
          </cell>
        </row>
        <row r="14">
          <cell r="D14">
            <v>56676.605343917145</v>
          </cell>
        </row>
        <row r="15">
          <cell r="D15">
            <v>57526.754424075894</v>
          </cell>
        </row>
        <row r="16">
          <cell r="D16">
            <v>58389.655740437025</v>
          </cell>
        </row>
        <row r="17">
          <cell r="D17">
            <v>59265.500576543578</v>
          </cell>
        </row>
        <row r="18">
          <cell r="D18">
            <v>60154.483085191721</v>
          </cell>
        </row>
        <row r="19">
          <cell r="D19">
            <v>61056.800331469596</v>
          </cell>
        </row>
        <row r="20">
          <cell r="D20">
            <v>61972.652336441635</v>
          </cell>
        </row>
        <row r="21">
          <cell r="D21">
            <v>62902.242121488256</v>
          </cell>
        </row>
        <row r="22">
          <cell r="D22">
            <v>63845.775753310569</v>
          </cell>
        </row>
        <row r="23">
          <cell r="D23">
            <v>64803.46238961022</v>
          </cell>
        </row>
        <row r="24">
          <cell r="D24">
            <v>65775.514325454365</v>
          </cell>
        </row>
        <row r="25">
          <cell r="D25">
            <v>66762.147040336175</v>
          </cell>
        </row>
        <row r="26">
          <cell r="D26">
            <v>67763.579245941204</v>
          </cell>
        </row>
        <row r="27">
          <cell r="D27">
            <v>68780.032934630319</v>
          </cell>
        </row>
        <row r="28">
          <cell r="D28">
            <v>69811.733428649764</v>
          </cell>
        </row>
        <row r="29">
          <cell r="D29">
            <v>70858.909430079497</v>
          </cell>
        </row>
        <row r="30">
          <cell r="D30">
            <v>71921.793071530687</v>
          </cell>
        </row>
        <row r="31">
          <cell r="D31">
            <v>73000.619967603649</v>
          </cell>
        </row>
        <row r="32">
          <cell r="D32">
            <v>74095.629267117693</v>
          </cell>
        </row>
        <row r="33">
          <cell r="D33">
            <v>75207.063706124463</v>
          </cell>
        </row>
        <row r="34">
          <cell r="D34">
            <v>76335.169661716325</v>
          </cell>
        </row>
        <row r="35">
          <cell r="D35">
            <v>77480.197206642057</v>
          </cell>
        </row>
        <row r="36">
          <cell r="D36">
            <v>78642.400164741674</v>
          </cell>
        </row>
        <row r="37">
          <cell r="D37">
            <v>79822.036167212791</v>
          </cell>
        </row>
        <row r="38">
          <cell r="D38">
            <v>81019.366709720969</v>
          </cell>
        </row>
        <row r="39">
          <cell r="D39">
            <v>82234.657210366771</v>
          </cell>
        </row>
      </sheetData>
      <sheetData sheetId="7"/>
      <sheetData sheetId="8"/>
      <sheetData sheetId="9">
        <row r="8">
          <cell r="E8">
            <v>55372.499999999993</v>
          </cell>
        </row>
        <row r="9">
          <cell r="E9">
            <v>55704.734999999993</v>
          </cell>
        </row>
        <row r="10">
          <cell r="E10">
            <v>56038.963410000004</v>
          </cell>
        </row>
        <row r="11">
          <cell r="E11">
            <v>56375.197190460007</v>
          </cell>
        </row>
        <row r="12">
          <cell r="E12">
            <v>57079.887155340752</v>
          </cell>
        </row>
        <row r="13">
          <cell r="E13">
            <v>57793.385744782514</v>
          </cell>
        </row>
        <row r="14">
          <cell r="E14">
            <v>58660.286530954239</v>
          </cell>
        </row>
        <row r="15">
          <cell r="E15">
            <v>59540.190828918545</v>
          </cell>
        </row>
        <row r="16">
          <cell r="E16">
            <v>60433.293691352315</v>
          </cell>
        </row>
        <row r="17">
          <cell r="E17">
            <v>61339.793096722598</v>
          </cell>
        </row>
        <row r="18">
          <cell r="E18">
            <v>62259.889993173427</v>
          </cell>
        </row>
        <row r="19">
          <cell r="E19">
            <v>63193.788343071028</v>
          </cell>
        </row>
        <row r="20">
          <cell r="E20">
            <v>64141.695168217091</v>
          </cell>
        </row>
        <row r="21">
          <cell r="E21">
            <v>65103.820595740341</v>
          </cell>
        </row>
        <row r="22">
          <cell r="E22">
            <v>66080.377904676439</v>
          </cell>
        </row>
        <row r="23">
          <cell r="E23">
            <v>67071.583573246578</v>
          </cell>
        </row>
        <row r="24">
          <cell r="E24">
            <v>68077.657326845263</v>
          </cell>
        </row>
        <row r="25">
          <cell r="E25">
            <v>69098.82218674793</v>
          </cell>
        </row>
        <row r="26">
          <cell r="E26">
            <v>70135.304519549143</v>
          </cell>
        </row>
        <row r="27">
          <cell r="E27">
            <v>71187.334087342373</v>
          </cell>
        </row>
        <row r="28">
          <cell r="E28">
            <v>72255.144098652498</v>
          </cell>
        </row>
        <row r="29">
          <cell r="E29">
            <v>73338.971260132268</v>
          </cell>
        </row>
        <row r="30">
          <cell r="E30">
            <v>74439.05582903426</v>
          </cell>
        </row>
        <row r="31">
          <cell r="E31">
            <v>75555.641666469775</v>
          </cell>
        </row>
        <row r="32">
          <cell r="E32">
            <v>76688.97629146681</v>
          </cell>
        </row>
        <row r="33">
          <cell r="E33">
            <v>77839.310935838817</v>
          </cell>
        </row>
        <row r="34">
          <cell r="E34">
            <v>79006.90059987639</v>
          </cell>
        </row>
        <row r="35">
          <cell r="E35">
            <v>80192.00410887452</v>
          </cell>
        </row>
        <row r="36">
          <cell r="E36">
            <v>81394.884170507619</v>
          </cell>
        </row>
        <row r="37">
          <cell r="E37">
            <v>82615.807433065231</v>
          </cell>
        </row>
        <row r="38">
          <cell r="E38">
            <v>83855.044544561199</v>
          </cell>
        </row>
        <row r="39">
          <cell r="E39">
            <v>85112.870212729598</v>
          </cell>
        </row>
      </sheetData>
      <sheetData sheetId="10"/>
      <sheetData sheetId="11">
        <row r="8">
          <cell r="F8">
            <v>57310.537499999991</v>
          </cell>
        </row>
        <row r="9">
          <cell r="F9">
            <v>57654.400724999992</v>
          </cell>
        </row>
        <row r="10">
          <cell r="F10">
            <v>58000.32712935</v>
          </cell>
        </row>
        <row r="11">
          <cell r="F11">
            <v>58348.3290921261</v>
          </cell>
        </row>
        <row r="12">
          <cell r="F12">
            <v>59077.68320577767</v>
          </cell>
        </row>
        <row r="13">
          <cell r="F13">
            <v>59816.154245849895</v>
          </cell>
        </row>
        <row r="14">
          <cell r="F14">
            <v>60713.396559537636</v>
          </cell>
        </row>
        <row r="15">
          <cell r="F15">
            <v>61624.097507930688</v>
          </cell>
        </row>
        <row r="16">
          <cell r="F16">
            <v>62548.45897054964</v>
          </cell>
        </row>
        <row r="17">
          <cell r="F17">
            <v>63486.685855107884</v>
          </cell>
        </row>
        <row r="18">
          <cell r="F18">
            <v>64438.986142934489</v>
          </cell>
        </row>
        <row r="19">
          <cell r="F19">
            <v>65405.570935078511</v>
          </cell>
        </row>
        <row r="20">
          <cell r="F20">
            <v>66386.654499104683</v>
          </cell>
        </row>
        <row r="21">
          <cell r="F21">
            <v>67382.454316591247</v>
          </cell>
        </row>
        <row r="22">
          <cell r="F22">
            <v>68393.191131340107</v>
          </cell>
        </row>
        <row r="23">
          <cell r="F23">
            <v>69419.08899831021</v>
          </cell>
        </row>
        <row r="24">
          <cell r="F24">
            <v>70460.375333284843</v>
          </cell>
        </row>
        <row r="25">
          <cell r="F25">
            <v>71517.280963284094</v>
          </cell>
        </row>
        <row r="26">
          <cell r="F26">
            <v>72590.040177733361</v>
          </cell>
        </row>
        <row r="27">
          <cell r="F27">
            <v>73678.89078039935</v>
          </cell>
        </row>
        <row r="28">
          <cell r="F28">
            <v>74784.074142105324</v>
          </cell>
        </row>
        <row r="29">
          <cell r="F29">
            <v>75905.835254236896</v>
          </cell>
        </row>
        <row r="30">
          <cell r="F30">
            <v>77044.422783050453</v>
          </cell>
        </row>
        <row r="31">
          <cell r="F31">
            <v>78200.089124796214</v>
          </cell>
        </row>
        <row r="32">
          <cell r="F32">
            <v>79373.090461668136</v>
          </cell>
        </row>
        <row r="33">
          <cell r="F33">
            <v>80563.686818593167</v>
          </cell>
        </row>
        <row r="34">
          <cell r="F34">
            <v>81772.142120872057</v>
          </cell>
        </row>
        <row r="35">
          <cell r="F35">
            <v>82998.724252685119</v>
          </cell>
        </row>
        <row r="36">
          <cell r="F36">
            <v>84243.705116475379</v>
          </cell>
        </row>
        <row r="37">
          <cell r="F37">
            <v>85507.360693222508</v>
          </cell>
        </row>
        <row r="38">
          <cell r="F38">
            <v>86789.971103620832</v>
          </cell>
        </row>
        <row r="39">
          <cell r="F39">
            <v>88091.820670175133</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7"/>
  <sheetViews>
    <sheetView zoomScaleNormal="100" workbookViewId="0">
      <selection activeCell="J16" sqref="J16"/>
    </sheetView>
  </sheetViews>
  <sheetFormatPr defaultRowHeight="15" x14ac:dyDescent="0.25"/>
  <cols>
    <col min="1" max="1" width="8" style="35" customWidth="1"/>
    <col min="2" max="2" width="39.140625" bestFit="1" customWidth="1"/>
    <col min="3" max="3" width="10.85546875" customWidth="1"/>
    <col min="4" max="6" width="9.7109375" customWidth="1"/>
  </cols>
  <sheetData>
    <row r="1" spans="1:6" ht="22.5" x14ac:dyDescent="0.3">
      <c r="A1" s="285" t="s">
        <v>0</v>
      </c>
      <c r="B1" s="286"/>
      <c r="C1" s="286"/>
      <c r="D1" s="286"/>
      <c r="E1" s="286"/>
      <c r="F1" s="287"/>
    </row>
    <row r="2" spans="1:6" ht="18.75" thickBot="1" x14ac:dyDescent="0.3">
      <c r="A2" s="288" t="s">
        <v>372</v>
      </c>
      <c r="B2" s="289"/>
      <c r="C2" s="289"/>
      <c r="D2" s="289"/>
      <c r="E2" s="289"/>
      <c r="F2" s="290"/>
    </row>
    <row r="3" spans="1:6" ht="2.25" customHeight="1" thickBot="1" x14ac:dyDescent="0.3">
      <c r="A3" s="291"/>
      <c r="B3" s="292"/>
      <c r="C3" s="292"/>
      <c r="D3" s="292"/>
      <c r="E3" s="292"/>
      <c r="F3" s="293"/>
    </row>
    <row r="4" spans="1:6" ht="15" customHeight="1" x14ac:dyDescent="0.25">
      <c r="A4" s="294" t="s">
        <v>1</v>
      </c>
      <c r="B4" s="296" t="s">
        <v>2</v>
      </c>
      <c r="C4" s="1" t="s">
        <v>3</v>
      </c>
      <c r="D4" s="298" t="s">
        <v>4</v>
      </c>
      <c r="E4" s="298" t="s">
        <v>5</v>
      </c>
      <c r="F4" s="298" t="s">
        <v>6</v>
      </c>
    </row>
    <row r="5" spans="1:6" ht="15.75" thickBot="1" x14ac:dyDescent="0.3">
      <c r="A5" s="295"/>
      <c r="B5" s="297"/>
      <c r="C5" s="2" t="s">
        <v>7</v>
      </c>
      <c r="D5" s="299"/>
      <c r="E5" s="299"/>
      <c r="F5" s="299"/>
    </row>
    <row r="6" spans="1:6" x14ac:dyDescent="0.25">
      <c r="A6" s="36">
        <v>12</v>
      </c>
      <c r="B6" s="3" t="s">
        <v>8</v>
      </c>
      <c r="C6" s="4">
        <v>180</v>
      </c>
      <c r="D6" s="37">
        <v>15</v>
      </c>
      <c r="E6" s="37">
        <v>19.89</v>
      </c>
      <c r="F6" s="37">
        <v>25.9</v>
      </c>
    </row>
    <row r="7" spans="1:6" x14ac:dyDescent="0.25">
      <c r="A7" s="36">
        <v>12</v>
      </c>
      <c r="B7" s="3" t="s">
        <v>9</v>
      </c>
      <c r="C7" s="4">
        <v>183</v>
      </c>
      <c r="D7" s="37">
        <v>15</v>
      </c>
      <c r="E7" s="37">
        <v>19.893641772595402</v>
      </c>
      <c r="F7" s="37">
        <v>25.901736385084117</v>
      </c>
    </row>
    <row r="8" spans="1:6" x14ac:dyDescent="0.25">
      <c r="A8" s="36">
        <v>12</v>
      </c>
      <c r="B8" s="3" t="s">
        <v>10</v>
      </c>
      <c r="C8" s="4">
        <v>183</v>
      </c>
      <c r="D8" s="37">
        <v>15</v>
      </c>
      <c r="E8" s="37">
        <v>19.893641772595402</v>
      </c>
      <c r="F8" s="37">
        <v>25.901736385084117</v>
      </c>
    </row>
    <row r="9" spans="1:6" x14ac:dyDescent="0.25">
      <c r="A9" s="36">
        <v>12</v>
      </c>
      <c r="B9" s="3" t="s">
        <v>11</v>
      </c>
      <c r="C9" s="4">
        <v>245</v>
      </c>
      <c r="D9" s="37">
        <v>15</v>
      </c>
      <c r="E9" s="37">
        <v>19.893641772595402</v>
      </c>
      <c r="F9" s="37">
        <v>25.901736385084117</v>
      </c>
    </row>
    <row r="10" spans="1:6" x14ac:dyDescent="0.25">
      <c r="A10" s="36">
        <v>13</v>
      </c>
      <c r="B10" s="3" t="s">
        <v>12</v>
      </c>
      <c r="C10" s="4">
        <v>183</v>
      </c>
      <c r="D10" s="37">
        <v>15.45</v>
      </c>
      <c r="E10" s="37">
        <v>20.506871609403255</v>
      </c>
      <c r="F10" s="37">
        <v>26.687210965295776</v>
      </c>
    </row>
    <row r="11" spans="1:6" x14ac:dyDescent="0.25">
      <c r="A11" s="36">
        <v>13</v>
      </c>
      <c r="B11" s="3" t="s">
        <v>13</v>
      </c>
      <c r="C11" s="4">
        <v>183</v>
      </c>
      <c r="D11" s="37">
        <v>15.45</v>
      </c>
      <c r="E11" s="37">
        <v>20.506871609403255</v>
      </c>
      <c r="F11" s="37">
        <v>26.687210965295776</v>
      </c>
    </row>
    <row r="12" spans="1:6" x14ac:dyDescent="0.25">
      <c r="A12" s="36">
        <v>13</v>
      </c>
      <c r="B12" s="3" t="s">
        <v>14</v>
      </c>
      <c r="C12" s="4">
        <v>245</v>
      </c>
      <c r="D12" s="37">
        <v>15.45</v>
      </c>
      <c r="E12" s="37">
        <v>20.506871609403255</v>
      </c>
      <c r="F12" s="37">
        <v>26.687210965295776</v>
      </c>
    </row>
    <row r="13" spans="1:6" x14ac:dyDescent="0.25">
      <c r="A13" s="36">
        <v>13</v>
      </c>
      <c r="B13" s="3" t="s">
        <v>15</v>
      </c>
      <c r="C13" s="4">
        <v>180</v>
      </c>
      <c r="D13" s="37">
        <v>15.45</v>
      </c>
      <c r="E13" s="37">
        <v>20.51</v>
      </c>
      <c r="F13" s="37">
        <v>26.69</v>
      </c>
    </row>
    <row r="14" spans="1:6" x14ac:dyDescent="0.25">
      <c r="A14" s="36">
        <v>13</v>
      </c>
      <c r="B14" s="3" t="s">
        <v>16</v>
      </c>
      <c r="C14" s="4">
        <v>180</v>
      </c>
      <c r="D14" s="37">
        <v>15.45</v>
      </c>
      <c r="E14" s="37">
        <v>20.506871609403255</v>
      </c>
      <c r="F14" s="37">
        <v>26.687210965295776</v>
      </c>
    </row>
    <row r="15" spans="1:6" x14ac:dyDescent="0.25">
      <c r="A15" s="36">
        <v>14</v>
      </c>
      <c r="B15" s="3" t="s">
        <v>17</v>
      </c>
      <c r="C15" s="4">
        <v>183</v>
      </c>
      <c r="D15" s="37">
        <v>15.91</v>
      </c>
      <c r="E15" s="37">
        <v>21.081432246998283</v>
      </c>
      <c r="F15" s="37">
        <v>27.461157825913602</v>
      </c>
    </row>
    <row r="16" spans="1:6" x14ac:dyDescent="0.25">
      <c r="A16" s="36">
        <v>14</v>
      </c>
      <c r="B16" s="3" t="s">
        <v>18</v>
      </c>
      <c r="C16" s="4">
        <v>183</v>
      </c>
      <c r="D16" s="37">
        <v>15.91</v>
      </c>
      <c r="E16" s="37">
        <v>21.081432246998283</v>
      </c>
      <c r="F16" s="37">
        <v>27.461157825913602</v>
      </c>
    </row>
    <row r="17" spans="1:6" x14ac:dyDescent="0.25">
      <c r="A17" s="36">
        <v>14</v>
      </c>
      <c r="B17" s="3" t="s">
        <v>19</v>
      </c>
      <c r="C17" s="4">
        <v>245</v>
      </c>
      <c r="D17" s="37">
        <v>15.91</v>
      </c>
      <c r="E17" s="37">
        <v>21.081432246998283</v>
      </c>
      <c r="F17" s="37">
        <v>27.456099928544813</v>
      </c>
    </row>
    <row r="18" spans="1:6" x14ac:dyDescent="0.25">
      <c r="A18" s="36">
        <v>14</v>
      </c>
      <c r="B18" s="3" t="s">
        <v>20</v>
      </c>
      <c r="C18" s="4">
        <v>180</v>
      </c>
      <c r="D18" s="37">
        <v>15.91</v>
      </c>
      <c r="E18" s="37">
        <v>21.08</v>
      </c>
      <c r="F18" s="37">
        <v>27.461640299750208</v>
      </c>
    </row>
    <row r="19" spans="1:6" x14ac:dyDescent="0.25">
      <c r="A19" s="36">
        <v>16</v>
      </c>
      <c r="B19" s="3" t="s">
        <v>21</v>
      </c>
      <c r="C19" s="4">
        <v>245</v>
      </c>
      <c r="D19" s="37">
        <v>16.88</v>
      </c>
      <c r="E19" s="37">
        <v>22.386331409240704</v>
      </c>
      <c r="F19" s="37">
        <v>29.161700493122243</v>
      </c>
    </row>
    <row r="20" spans="1:6" x14ac:dyDescent="0.25">
      <c r="A20" s="36">
        <v>16</v>
      </c>
      <c r="B20" s="3" t="s">
        <v>22</v>
      </c>
      <c r="C20" s="4">
        <v>245</v>
      </c>
      <c r="D20" s="37">
        <v>16.88</v>
      </c>
      <c r="E20" s="37">
        <v>22.386331409240704</v>
      </c>
      <c r="F20" s="37">
        <v>29.161700493122243</v>
      </c>
    </row>
    <row r="21" spans="1:6" x14ac:dyDescent="0.25">
      <c r="A21" s="36">
        <v>17</v>
      </c>
      <c r="B21" s="3" t="s">
        <v>23</v>
      </c>
      <c r="C21" s="4">
        <v>245</v>
      </c>
      <c r="D21" s="37">
        <v>17.39</v>
      </c>
      <c r="E21" s="37">
        <v>23.074133402543474</v>
      </c>
      <c r="F21" s="37">
        <v>30.042770827926304</v>
      </c>
    </row>
    <row r="22" spans="1:6" x14ac:dyDescent="0.25">
      <c r="A22" s="36">
        <v>18</v>
      </c>
      <c r="B22" s="3" t="s">
        <v>24</v>
      </c>
      <c r="C22" s="4">
        <v>245</v>
      </c>
      <c r="D22" s="37">
        <v>17.91</v>
      </c>
      <c r="E22" s="37">
        <v>23.762941176470587</v>
      </c>
      <c r="F22" s="37">
        <v>30.95</v>
      </c>
    </row>
    <row r="23" spans="1:6" x14ac:dyDescent="0.25">
      <c r="A23" s="36">
        <v>18</v>
      </c>
      <c r="B23" s="3" t="s">
        <v>25</v>
      </c>
      <c r="C23" s="4">
        <v>245</v>
      </c>
      <c r="D23" s="37">
        <v>17.91</v>
      </c>
      <c r="E23" s="37">
        <v>23.764101738904749</v>
      </c>
      <c r="F23" s="37">
        <v>30.948482178337024</v>
      </c>
    </row>
    <row r="24" spans="1:6" x14ac:dyDescent="0.25">
      <c r="A24" s="36">
        <v>19</v>
      </c>
      <c r="B24" s="3" t="s">
        <v>26</v>
      </c>
      <c r="C24" s="4">
        <v>245</v>
      </c>
      <c r="D24" s="37">
        <v>18.45</v>
      </c>
      <c r="E24" s="37">
        <v>24.480607318972222</v>
      </c>
      <c r="F24" s="37">
        <v>31.883602470017408</v>
      </c>
    </row>
    <row r="25" spans="1:6" x14ac:dyDescent="0.25">
      <c r="A25" s="36">
        <v>19</v>
      </c>
      <c r="B25" s="3" t="s">
        <v>27</v>
      </c>
      <c r="C25" s="4">
        <v>245</v>
      </c>
      <c r="D25" s="37">
        <v>18.45</v>
      </c>
      <c r="E25" s="37">
        <v>24.480607318972222</v>
      </c>
      <c r="F25" s="37">
        <v>31.883602470017408</v>
      </c>
    </row>
    <row r="26" spans="1:6" x14ac:dyDescent="0.25">
      <c r="A26" s="36">
        <v>20</v>
      </c>
      <c r="B26" s="3" t="s">
        <v>28</v>
      </c>
      <c r="C26" s="4">
        <v>185</v>
      </c>
      <c r="D26" s="37">
        <v>19</v>
      </c>
      <c r="E26" s="37">
        <v>25.228341151032488</v>
      </c>
      <c r="F26" s="37">
        <v>32.835080363382247</v>
      </c>
    </row>
    <row r="27" spans="1:6" x14ac:dyDescent="0.25">
      <c r="A27" s="36">
        <v>20</v>
      </c>
      <c r="B27" s="3" t="s">
        <v>373</v>
      </c>
      <c r="C27" s="4">
        <v>245</v>
      </c>
      <c r="D27" s="37">
        <v>19</v>
      </c>
      <c r="E27" s="37">
        <v>25.228341151032488</v>
      </c>
      <c r="F27" s="37">
        <v>32.835080363382247</v>
      </c>
    </row>
    <row r="28" spans="1:6" x14ac:dyDescent="0.25">
      <c r="A28" s="36">
        <v>20</v>
      </c>
      <c r="B28" s="3" t="s">
        <v>29</v>
      </c>
      <c r="C28" s="4">
        <v>245</v>
      </c>
      <c r="D28" s="37">
        <v>19</v>
      </c>
      <c r="E28" s="37">
        <v>25.228341151032488</v>
      </c>
      <c r="F28" s="37">
        <v>32.835080363382247</v>
      </c>
    </row>
    <row r="29" spans="1:6" x14ac:dyDescent="0.25">
      <c r="A29" s="36">
        <v>20</v>
      </c>
      <c r="B29" s="3" t="s">
        <v>30</v>
      </c>
      <c r="C29" s="4">
        <v>245</v>
      </c>
      <c r="D29" s="37">
        <v>19</v>
      </c>
      <c r="E29" s="37">
        <v>25.228341151032488</v>
      </c>
      <c r="F29" s="37">
        <v>32.835080363382247</v>
      </c>
    </row>
    <row r="30" spans="1:6" x14ac:dyDescent="0.25">
      <c r="A30" s="36">
        <v>21</v>
      </c>
      <c r="B30" s="3" t="s">
        <v>31</v>
      </c>
      <c r="C30" s="4">
        <v>245</v>
      </c>
      <c r="D30" s="37">
        <v>19.57</v>
      </c>
      <c r="E30" s="38">
        <v>25.961282051282051</v>
      </c>
      <c r="F30" s="38">
        <v>33.799999999999997</v>
      </c>
    </row>
    <row r="31" spans="1:6" x14ac:dyDescent="0.25">
      <c r="A31" s="36">
        <v>21</v>
      </c>
      <c r="B31" s="3" t="s">
        <v>32</v>
      </c>
      <c r="C31" s="4">
        <v>245</v>
      </c>
      <c r="D31" s="37">
        <v>19.57</v>
      </c>
      <c r="E31" s="37">
        <v>25.958827864425317</v>
      </c>
      <c r="F31" s="37">
        <v>33.801932519292386</v>
      </c>
    </row>
    <row r="32" spans="1:6" x14ac:dyDescent="0.25">
      <c r="A32" s="36">
        <v>22</v>
      </c>
      <c r="B32" s="3" t="s">
        <v>33</v>
      </c>
      <c r="C32" s="4">
        <v>180</v>
      </c>
      <c r="D32" s="37">
        <v>20.16</v>
      </c>
      <c r="E32" s="37">
        <v>26.75</v>
      </c>
      <c r="F32" s="37">
        <v>34.833417721518984</v>
      </c>
    </row>
    <row r="33" spans="1:6" x14ac:dyDescent="0.25">
      <c r="A33" s="36">
        <v>22</v>
      </c>
      <c r="B33" s="3" t="s">
        <v>34</v>
      </c>
      <c r="C33" s="4">
        <v>245</v>
      </c>
      <c r="D33" s="37">
        <v>20.16</v>
      </c>
      <c r="E33" s="37">
        <v>26.749541655852571</v>
      </c>
      <c r="F33" s="37">
        <v>34.828192058136537</v>
      </c>
    </row>
    <row r="34" spans="1:6" x14ac:dyDescent="0.25">
      <c r="A34" s="36">
        <v>22</v>
      </c>
      <c r="B34" s="3" t="s">
        <v>35</v>
      </c>
      <c r="C34" s="4">
        <v>185</v>
      </c>
      <c r="D34" s="37">
        <v>20.16</v>
      </c>
      <c r="E34" s="37">
        <v>26.749541655852571</v>
      </c>
      <c r="F34" s="37">
        <v>34.828192058136537</v>
      </c>
    </row>
    <row r="35" spans="1:6" x14ac:dyDescent="0.25">
      <c r="A35" s="36">
        <v>22</v>
      </c>
      <c r="B35" s="3" t="s">
        <v>36</v>
      </c>
      <c r="C35" s="4">
        <v>245</v>
      </c>
      <c r="D35" s="37">
        <v>20.16</v>
      </c>
      <c r="E35" s="38">
        <v>26.749541655852571</v>
      </c>
      <c r="F35" s="38">
        <v>34.828192058136537</v>
      </c>
    </row>
    <row r="36" spans="1:6" x14ac:dyDescent="0.25">
      <c r="A36" s="36">
        <v>22</v>
      </c>
      <c r="B36" s="3" t="s">
        <v>37</v>
      </c>
      <c r="C36" s="4">
        <v>245</v>
      </c>
      <c r="D36" s="37">
        <v>20.16</v>
      </c>
      <c r="E36" s="38">
        <v>26.749541655852571</v>
      </c>
      <c r="F36" s="38">
        <v>34.828192058136537</v>
      </c>
    </row>
    <row r="37" spans="1:6" x14ac:dyDescent="0.25">
      <c r="A37" s="36">
        <v>23</v>
      </c>
      <c r="B37" s="3" t="s">
        <v>38</v>
      </c>
      <c r="C37" s="4">
        <v>245</v>
      </c>
      <c r="D37" s="37">
        <v>20.76</v>
      </c>
      <c r="E37" s="38">
        <v>27.545658967038662</v>
      </c>
      <c r="F37" s="38">
        <v>35.864745393200117</v>
      </c>
    </row>
    <row r="38" spans="1:6" x14ac:dyDescent="0.25">
      <c r="A38" s="36">
        <v>23</v>
      </c>
      <c r="B38" s="3" t="s">
        <v>39</v>
      </c>
      <c r="C38" s="4">
        <v>180</v>
      </c>
      <c r="D38" s="37">
        <v>20.76</v>
      </c>
      <c r="E38" s="38">
        <v>27.545658967038662</v>
      </c>
      <c r="F38" s="38">
        <v>35.864745393200117</v>
      </c>
    </row>
    <row r="39" spans="1:6" x14ac:dyDescent="0.25">
      <c r="A39" s="36">
        <v>23</v>
      </c>
      <c r="B39" s="3" t="s">
        <v>40</v>
      </c>
      <c r="C39" s="4">
        <v>180</v>
      </c>
      <c r="D39" s="37">
        <v>20.76</v>
      </c>
      <c r="E39" s="38">
        <v>27.545658967038662</v>
      </c>
      <c r="F39" s="38">
        <v>35.864745393200117</v>
      </c>
    </row>
    <row r="40" spans="1:6" x14ac:dyDescent="0.25">
      <c r="A40" s="36">
        <v>24</v>
      </c>
      <c r="B40" s="3" t="s">
        <v>42</v>
      </c>
      <c r="C40" s="4">
        <v>245</v>
      </c>
      <c r="D40" s="37">
        <v>21.39</v>
      </c>
      <c r="E40" s="37">
        <v>28.389395179040797</v>
      </c>
      <c r="F40" s="37">
        <v>36.953126395016888</v>
      </c>
    </row>
    <row r="41" spans="1:6" x14ac:dyDescent="0.25">
      <c r="A41" s="36">
        <v>24</v>
      </c>
      <c r="B41" s="3" t="s">
        <v>43</v>
      </c>
      <c r="C41" s="4">
        <v>245</v>
      </c>
      <c r="D41" s="37">
        <v>21.39</v>
      </c>
      <c r="E41" s="37">
        <v>28.389395179040797</v>
      </c>
      <c r="F41" s="37">
        <v>36.953126395016888</v>
      </c>
    </row>
    <row r="42" spans="1:6" x14ac:dyDescent="0.25">
      <c r="A42" s="36">
        <v>24</v>
      </c>
      <c r="B42" s="3" t="s">
        <v>44</v>
      </c>
      <c r="C42" s="4">
        <v>185</v>
      </c>
      <c r="D42" s="37">
        <v>21.39</v>
      </c>
      <c r="E42" s="37">
        <v>28.389395179040797</v>
      </c>
      <c r="F42" s="37">
        <v>36.953126395016888</v>
      </c>
    </row>
    <row r="43" spans="1:6" x14ac:dyDescent="0.25">
      <c r="A43" s="36">
        <v>24</v>
      </c>
      <c r="B43" s="3" t="s">
        <v>45</v>
      </c>
      <c r="C43" s="4">
        <v>180</v>
      </c>
      <c r="D43" s="37">
        <v>21.39</v>
      </c>
      <c r="E43" s="37">
        <v>28.394150943396227</v>
      </c>
      <c r="F43" s="37">
        <v>36.950000000000003</v>
      </c>
    </row>
    <row r="44" spans="1:6" x14ac:dyDescent="0.25">
      <c r="A44" s="36">
        <v>24</v>
      </c>
      <c r="B44" s="3" t="s">
        <v>46</v>
      </c>
      <c r="C44" s="4">
        <v>245</v>
      </c>
      <c r="D44" s="37">
        <v>21.39</v>
      </c>
      <c r="E44" s="37">
        <v>28.389395179040797</v>
      </c>
      <c r="F44" s="37">
        <v>36.953126395016888</v>
      </c>
    </row>
    <row r="45" spans="1:6" x14ac:dyDescent="0.25">
      <c r="A45" s="36">
        <v>24</v>
      </c>
      <c r="B45" s="3" t="s">
        <v>47</v>
      </c>
      <c r="C45" s="4">
        <v>245</v>
      </c>
      <c r="D45" s="37">
        <v>21.39</v>
      </c>
      <c r="E45" s="37">
        <v>28.389395179040797</v>
      </c>
      <c r="F45" s="37">
        <v>36.953126395016888</v>
      </c>
    </row>
    <row r="46" spans="1:6" x14ac:dyDescent="0.25">
      <c r="A46" s="36">
        <v>24</v>
      </c>
      <c r="B46" s="3" t="s">
        <v>48</v>
      </c>
      <c r="C46" s="4">
        <v>245</v>
      </c>
      <c r="D46" s="37">
        <v>21.39</v>
      </c>
      <c r="E46" s="38">
        <v>28.389395179040797</v>
      </c>
      <c r="F46" s="38">
        <v>36.953126395016888</v>
      </c>
    </row>
    <row r="47" spans="1:6" ht="15.75" thickBot="1" x14ac:dyDescent="0.3">
      <c r="A47" s="39">
        <v>25</v>
      </c>
      <c r="B47" s="6" t="s">
        <v>41</v>
      </c>
      <c r="C47" s="7">
        <v>220</v>
      </c>
      <c r="D47" s="40">
        <v>22.03</v>
      </c>
      <c r="E47" s="45">
        <v>29.221528752672103</v>
      </c>
      <c r="F47" s="45">
        <v>38.058783285751389</v>
      </c>
    </row>
    <row r="48" spans="1:6" x14ac:dyDescent="0.25">
      <c r="A48" s="41">
        <v>25</v>
      </c>
      <c r="B48" s="42" t="s">
        <v>49</v>
      </c>
      <c r="C48" s="43">
        <v>245</v>
      </c>
      <c r="D48" s="44">
        <v>22.03</v>
      </c>
      <c r="E48" s="44">
        <v>29.221528752672103</v>
      </c>
      <c r="F48" s="44">
        <v>38.058783285751389</v>
      </c>
    </row>
    <row r="49" spans="1:6" x14ac:dyDescent="0.25">
      <c r="A49" s="36">
        <v>25</v>
      </c>
      <c r="B49" s="3" t="s">
        <v>50</v>
      </c>
      <c r="C49" s="4">
        <v>245</v>
      </c>
      <c r="D49" s="37">
        <v>22.03</v>
      </c>
      <c r="E49" s="37">
        <v>29.221528752672103</v>
      </c>
      <c r="F49" s="37">
        <v>38.058783285751389</v>
      </c>
    </row>
    <row r="50" spans="1:6" x14ac:dyDescent="0.25">
      <c r="A50" s="36">
        <v>25</v>
      </c>
      <c r="B50" s="3" t="s">
        <v>51</v>
      </c>
      <c r="C50" s="4">
        <v>220</v>
      </c>
      <c r="D50" s="37">
        <v>22.03</v>
      </c>
      <c r="E50" s="37">
        <v>29.221528752672103</v>
      </c>
      <c r="F50" s="37">
        <v>38.058783285751389</v>
      </c>
    </row>
    <row r="51" spans="1:6" x14ac:dyDescent="0.25">
      <c r="A51" s="36">
        <v>25</v>
      </c>
      <c r="B51" s="3" t="s">
        <v>52</v>
      </c>
      <c r="C51" s="4">
        <v>245</v>
      </c>
      <c r="D51" s="37">
        <v>22.03</v>
      </c>
      <c r="E51" s="37">
        <v>29.221528752672103</v>
      </c>
      <c r="F51" s="37">
        <v>38.058783285751389</v>
      </c>
    </row>
    <row r="52" spans="1:6" x14ac:dyDescent="0.25">
      <c r="A52" s="36">
        <v>25</v>
      </c>
      <c r="B52" s="3" t="s">
        <v>53</v>
      </c>
      <c r="C52" s="4">
        <v>245</v>
      </c>
      <c r="D52" s="37">
        <v>22.03</v>
      </c>
      <c r="E52" s="38">
        <v>29.221528752672103</v>
      </c>
      <c r="F52" s="38">
        <v>38.058783285751389</v>
      </c>
    </row>
    <row r="53" spans="1:6" x14ac:dyDescent="0.25">
      <c r="A53" s="36">
        <v>26</v>
      </c>
      <c r="B53" s="3" t="s">
        <v>54</v>
      </c>
      <c r="C53" s="4">
        <v>245</v>
      </c>
      <c r="D53" s="37">
        <v>22.69</v>
      </c>
      <c r="E53" s="37">
        <v>30.106502984687253</v>
      </c>
      <c r="F53" s="37">
        <v>39.198991954321329</v>
      </c>
    </row>
    <row r="54" spans="1:6" x14ac:dyDescent="0.25">
      <c r="A54" s="36">
        <v>26</v>
      </c>
      <c r="B54" s="3" t="s">
        <v>55</v>
      </c>
      <c r="C54" s="4">
        <v>245</v>
      </c>
      <c r="D54" s="37">
        <v>22.69</v>
      </c>
      <c r="E54" s="37">
        <v>30.106502984687253</v>
      </c>
      <c r="F54" s="37">
        <v>39.198991954321329</v>
      </c>
    </row>
    <row r="55" spans="1:6" x14ac:dyDescent="0.25">
      <c r="A55" s="36">
        <v>26</v>
      </c>
      <c r="B55" s="3" t="s">
        <v>56</v>
      </c>
      <c r="C55" s="4">
        <v>245</v>
      </c>
      <c r="D55" s="37">
        <v>22.69</v>
      </c>
      <c r="E55" s="37">
        <v>30.106502984687253</v>
      </c>
      <c r="F55" s="37">
        <v>39.198991954321329</v>
      </c>
    </row>
    <row r="56" spans="1:6" x14ac:dyDescent="0.25">
      <c r="A56" s="36">
        <v>26</v>
      </c>
      <c r="B56" s="3" t="s">
        <v>57</v>
      </c>
      <c r="C56" s="4">
        <v>245</v>
      </c>
      <c r="D56" s="37">
        <v>22.69</v>
      </c>
      <c r="E56" s="37">
        <v>30.106502984687253</v>
      </c>
      <c r="F56" s="37">
        <v>39.198991954321329</v>
      </c>
    </row>
    <row r="57" spans="1:6" x14ac:dyDescent="0.25">
      <c r="A57" s="36">
        <v>26</v>
      </c>
      <c r="B57" s="5" t="s">
        <v>58</v>
      </c>
      <c r="C57" s="4">
        <v>245</v>
      </c>
      <c r="D57" s="37">
        <v>22.69</v>
      </c>
      <c r="E57" s="37">
        <v>30.106502984687253</v>
      </c>
      <c r="F57" s="37">
        <v>39.198991954321329</v>
      </c>
    </row>
    <row r="58" spans="1:6" x14ac:dyDescent="0.25">
      <c r="A58" s="36">
        <v>26</v>
      </c>
      <c r="B58" s="3" t="s">
        <v>59</v>
      </c>
      <c r="C58" s="4">
        <v>245</v>
      </c>
      <c r="D58" s="37">
        <v>22.69</v>
      </c>
      <c r="E58" s="37">
        <v>30.106502984687253</v>
      </c>
      <c r="F58" s="37">
        <v>39.198991954321329</v>
      </c>
    </row>
    <row r="59" spans="1:6" x14ac:dyDescent="0.25">
      <c r="A59" s="36">
        <v>26</v>
      </c>
      <c r="B59" s="3" t="s">
        <v>60</v>
      </c>
      <c r="C59" s="4">
        <v>245</v>
      </c>
      <c r="D59" s="37">
        <v>22.69</v>
      </c>
      <c r="E59" s="37">
        <v>30.106502984687253</v>
      </c>
      <c r="F59" s="37">
        <v>39.198991954321329</v>
      </c>
    </row>
    <row r="60" spans="1:6" x14ac:dyDescent="0.25">
      <c r="A60" s="36">
        <v>26</v>
      </c>
      <c r="B60" s="3" t="s">
        <v>61</v>
      </c>
      <c r="C60" s="4">
        <v>245</v>
      </c>
      <c r="D60" s="37">
        <v>22.69</v>
      </c>
      <c r="E60" s="37">
        <v>30.106502984687253</v>
      </c>
      <c r="F60" s="37">
        <v>39.198991954321329</v>
      </c>
    </row>
    <row r="61" spans="1:6" x14ac:dyDescent="0.25">
      <c r="A61" s="36">
        <v>26</v>
      </c>
      <c r="B61" s="3" t="s">
        <v>62</v>
      </c>
      <c r="C61" s="4">
        <v>245</v>
      </c>
      <c r="D61" s="37">
        <v>22.69</v>
      </c>
      <c r="E61" s="37">
        <v>30.106502984687253</v>
      </c>
      <c r="F61" s="37">
        <v>39.198991954321329</v>
      </c>
    </row>
    <row r="62" spans="1:6" x14ac:dyDescent="0.25">
      <c r="A62" s="36">
        <v>27</v>
      </c>
      <c r="B62" s="3" t="s">
        <v>63</v>
      </c>
      <c r="C62" s="4">
        <v>245</v>
      </c>
      <c r="D62" s="37">
        <v>23.37</v>
      </c>
      <c r="E62" s="37">
        <v>31.015847282331883</v>
      </c>
      <c r="F62" s="37">
        <v>40.366778907154021</v>
      </c>
    </row>
    <row r="63" spans="1:6" x14ac:dyDescent="0.25">
      <c r="A63" s="36">
        <v>27</v>
      </c>
      <c r="B63" s="3" t="s">
        <v>64</v>
      </c>
      <c r="C63" s="4">
        <v>245</v>
      </c>
      <c r="D63" s="37">
        <v>23.37</v>
      </c>
      <c r="E63" s="37">
        <v>31.015847282331883</v>
      </c>
      <c r="F63" s="37">
        <v>40.366778907154021</v>
      </c>
    </row>
    <row r="64" spans="1:6" x14ac:dyDescent="0.25">
      <c r="A64" s="36">
        <v>27</v>
      </c>
      <c r="B64" s="3" t="s">
        <v>65</v>
      </c>
      <c r="C64" s="4">
        <v>245</v>
      </c>
      <c r="D64" s="37">
        <v>23.37</v>
      </c>
      <c r="E64" s="38">
        <v>31.015847282331883</v>
      </c>
      <c r="F64" s="38">
        <v>40.366778907154021</v>
      </c>
    </row>
    <row r="65" spans="1:6" x14ac:dyDescent="0.25">
      <c r="A65" s="36">
        <v>28</v>
      </c>
      <c r="B65" s="3" t="s">
        <v>66</v>
      </c>
      <c r="C65" s="4">
        <v>245</v>
      </c>
      <c r="D65" s="37">
        <v>24.07</v>
      </c>
      <c r="E65" s="37">
        <v>31.937572800415257</v>
      </c>
      <c r="F65" s="37">
        <v>41.574031399878201</v>
      </c>
    </row>
    <row r="66" spans="1:6" x14ac:dyDescent="0.25">
      <c r="A66" s="36">
        <v>28</v>
      </c>
      <c r="B66" s="3" t="s">
        <v>67</v>
      </c>
      <c r="C66" s="4">
        <v>245</v>
      </c>
      <c r="D66" s="37">
        <v>24.07</v>
      </c>
      <c r="E66" s="37">
        <v>31.937572800415257</v>
      </c>
      <c r="F66" s="37">
        <v>41.574031399878201</v>
      </c>
    </row>
    <row r="67" spans="1:6" x14ac:dyDescent="0.25">
      <c r="A67" s="36">
        <v>28</v>
      </c>
      <c r="B67" s="3" t="s">
        <v>68</v>
      </c>
      <c r="C67" s="4">
        <v>245</v>
      </c>
      <c r="D67" s="37">
        <v>24.07</v>
      </c>
      <c r="E67" s="37">
        <v>31.937572800415257</v>
      </c>
      <c r="F67" s="37">
        <v>41.574031399878201</v>
      </c>
    </row>
    <row r="68" spans="1:6" x14ac:dyDescent="0.25">
      <c r="A68" s="36">
        <v>28</v>
      </c>
      <c r="B68" s="5" t="s">
        <v>69</v>
      </c>
      <c r="C68" s="4">
        <v>245</v>
      </c>
      <c r="D68" s="37">
        <v>24.07</v>
      </c>
      <c r="E68" s="37">
        <v>31.937572800415257</v>
      </c>
      <c r="F68" s="37">
        <v>41.574031399878201</v>
      </c>
    </row>
    <row r="69" spans="1:6" x14ac:dyDescent="0.25">
      <c r="A69" s="36">
        <v>29</v>
      </c>
      <c r="B69" s="3" t="s">
        <v>70</v>
      </c>
      <c r="C69" s="4">
        <v>245</v>
      </c>
      <c r="D69" s="37">
        <v>24.79</v>
      </c>
      <c r="E69" s="37">
        <v>32.904639224517034</v>
      </c>
      <c r="F69" s="37">
        <v>42.832952332137353</v>
      </c>
    </row>
    <row r="70" spans="1:6" x14ac:dyDescent="0.25">
      <c r="A70" s="36">
        <v>30</v>
      </c>
      <c r="B70" s="3" t="s">
        <v>72</v>
      </c>
      <c r="C70" s="4">
        <v>245</v>
      </c>
      <c r="D70" s="37">
        <v>25.54</v>
      </c>
      <c r="E70" s="37">
        <v>33.897314924561002</v>
      </c>
      <c r="F70" s="37">
        <v>44.122620295873375</v>
      </c>
    </row>
    <row r="71" spans="1:6" x14ac:dyDescent="0.25">
      <c r="A71" s="36">
        <v>30</v>
      </c>
      <c r="B71" s="3" t="s">
        <v>73</v>
      </c>
      <c r="C71" s="4">
        <v>245</v>
      </c>
      <c r="D71" s="37">
        <v>25.54</v>
      </c>
      <c r="E71" s="37">
        <v>33.897314924561002</v>
      </c>
      <c r="F71" s="37">
        <v>44.122620295873375</v>
      </c>
    </row>
    <row r="72" spans="1:6" x14ac:dyDescent="0.25">
      <c r="A72" s="36">
        <v>30</v>
      </c>
      <c r="B72" s="3" t="s">
        <v>74</v>
      </c>
      <c r="C72" s="4">
        <v>245</v>
      </c>
      <c r="D72" s="37">
        <v>25.54</v>
      </c>
      <c r="E72" s="37">
        <v>33.897314924561002</v>
      </c>
      <c r="F72" s="37">
        <v>44.122620295873375</v>
      </c>
    </row>
    <row r="73" spans="1:6" x14ac:dyDescent="0.25">
      <c r="A73" s="36">
        <v>30</v>
      </c>
      <c r="B73" s="3" t="s">
        <v>75</v>
      </c>
      <c r="C73" s="4">
        <v>245</v>
      </c>
      <c r="D73" s="37">
        <v>25.54</v>
      </c>
      <c r="E73" s="37">
        <v>33.897314924561002</v>
      </c>
      <c r="F73" s="37">
        <v>44.122620295873375</v>
      </c>
    </row>
    <row r="74" spans="1:6" x14ac:dyDescent="0.25">
      <c r="A74" s="36">
        <v>30</v>
      </c>
      <c r="B74" s="3" t="s">
        <v>76</v>
      </c>
      <c r="C74" s="4">
        <v>245</v>
      </c>
      <c r="D74" s="37">
        <v>25.54</v>
      </c>
      <c r="E74" s="37">
        <v>33.897314924561002</v>
      </c>
      <c r="F74" s="37">
        <v>44.122620295873375</v>
      </c>
    </row>
    <row r="75" spans="1:6" x14ac:dyDescent="0.25">
      <c r="A75" s="36">
        <v>31</v>
      </c>
      <c r="B75" s="3" t="s">
        <v>77</v>
      </c>
      <c r="C75" s="4">
        <v>245</v>
      </c>
      <c r="D75" s="37">
        <v>26.3</v>
      </c>
      <c r="E75" s="37">
        <v>34.896475473656885</v>
      </c>
      <c r="F75" s="37">
        <v>45.435587853620582</v>
      </c>
    </row>
    <row r="76" spans="1:6" x14ac:dyDescent="0.25">
      <c r="A76" s="36">
        <v>32</v>
      </c>
      <c r="B76" s="5" t="s">
        <v>78</v>
      </c>
      <c r="C76" s="4">
        <v>245</v>
      </c>
      <c r="D76" s="37">
        <v>27.09</v>
      </c>
      <c r="E76" s="37">
        <v>35.9593150750596</v>
      </c>
      <c r="F76" s="37">
        <v>46.819416490420714</v>
      </c>
    </row>
    <row r="77" spans="1:6" x14ac:dyDescent="0.25">
      <c r="A77" s="36">
        <v>32</v>
      </c>
      <c r="B77" s="5" t="s">
        <v>79</v>
      </c>
      <c r="C77" s="4">
        <v>245</v>
      </c>
      <c r="D77" s="37">
        <v>27.09</v>
      </c>
      <c r="E77" s="37">
        <v>35.95718446601942</v>
      </c>
      <c r="F77" s="37">
        <v>46.815728155339812</v>
      </c>
    </row>
    <row r="78" spans="1:6" x14ac:dyDescent="0.25">
      <c r="A78" s="36">
        <v>33</v>
      </c>
      <c r="B78" s="3" t="s">
        <v>80</v>
      </c>
      <c r="C78" s="4">
        <v>245</v>
      </c>
      <c r="D78" s="37">
        <v>27.9</v>
      </c>
      <c r="E78" s="37">
        <v>37.021393479231804</v>
      </c>
      <c r="F78" s="37">
        <v>48.212979447988715</v>
      </c>
    </row>
    <row r="79" spans="1:6" x14ac:dyDescent="0.25">
      <c r="A79" s="36">
        <v>33</v>
      </c>
      <c r="B79" s="3" t="s">
        <v>81</v>
      </c>
      <c r="C79" s="4">
        <v>245</v>
      </c>
      <c r="D79" s="37">
        <v>27.9</v>
      </c>
      <c r="E79" s="37">
        <v>37.021393479231804</v>
      </c>
      <c r="F79" s="37">
        <v>48.212979447988715</v>
      </c>
    </row>
    <row r="80" spans="1:6" x14ac:dyDescent="0.25">
      <c r="A80" s="36">
        <v>33</v>
      </c>
      <c r="B80" s="3" t="s">
        <v>82</v>
      </c>
      <c r="C80" s="4">
        <v>245</v>
      </c>
      <c r="D80" s="37">
        <v>27.9</v>
      </c>
      <c r="E80" s="37">
        <v>37.021393479231804</v>
      </c>
      <c r="F80" s="37">
        <v>48.212979447988715</v>
      </c>
    </row>
    <row r="81" spans="1:6" x14ac:dyDescent="0.25">
      <c r="A81" s="36">
        <v>33</v>
      </c>
      <c r="B81" s="3" t="s">
        <v>83</v>
      </c>
      <c r="C81" s="4">
        <v>245</v>
      </c>
      <c r="D81" s="37">
        <v>27.9</v>
      </c>
      <c r="E81" s="37">
        <v>37.021393479231804</v>
      </c>
      <c r="F81" s="37">
        <v>48.212979447988715</v>
      </c>
    </row>
    <row r="82" spans="1:6" x14ac:dyDescent="0.25">
      <c r="A82" s="36">
        <v>34</v>
      </c>
      <c r="B82" s="3" t="s">
        <v>84</v>
      </c>
      <c r="C82" s="4">
        <v>245</v>
      </c>
      <c r="D82" s="37">
        <v>28.74</v>
      </c>
      <c r="E82" s="37">
        <v>38.125721931866963</v>
      </c>
      <c r="F82" s="37">
        <v>49.650904749545845</v>
      </c>
    </row>
    <row r="83" spans="1:6" x14ac:dyDescent="0.25">
      <c r="A83" s="36">
        <v>34</v>
      </c>
      <c r="B83" s="3" t="s">
        <v>85</v>
      </c>
      <c r="C83" s="4">
        <v>245</v>
      </c>
      <c r="D83" s="37">
        <v>28.74</v>
      </c>
      <c r="E83" s="37">
        <v>38.125721931866963</v>
      </c>
      <c r="F83" s="37">
        <v>49.650904749545845</v>
      </c>
    </row>
    <row r="84" spans="1:6" x14ac:dyDescent="0.25">
      <c r="A84" s="36">
        <v>34</v>
      </c>
      <c r="B84" s="3" t="s">
        <v>86</v>
      </c>
      <c r="C84" s="4">
        <v>245</v>
      </c>
      <c r="D84" s="37">
        <v>28.74</v>
      </c>
      <c r="E84" s="37">
        <v>38.125721931866963</v>
      </c>
      <c r="F84" s="37">
        <v>49.650904749545845</v>
      </c>
    </row>
    <row r="85" spans="1:6" x14ac:dyDescent="0.25">
      <c r="A85" s="36">
        <v>34</v>
      </c>
      <c r="B85" s="3" t="s">
        <v>87</v>
      </c>
      <c r="C85" s="4">
        <v>245</v>
      </c>
      <c r="D85" s="37">
        <v>28.74</v>
      </c>
      <c r="E85" s="37">
        <v>38.125721931866963</v>
      </c>
      <c r="F85" s="37">
        <v>49.650904749545845</v>
      </c>
    </row>
    <row r="86" spans="1:6" x14ac:dyDescent="0.25">
      <c r="A86" s="36">
        <v>35</v>
      </c>
      <c r="B86" s="3" t="s">
        <v>88</v>
      </c>
      <c r="C86" s="4">
        <v>245</v>
      </c>
      <c r="D86" s="37">
        <v>29.6</v>
      </c>
      <c r="E86" s="37">
        <v>39.273363901625679</v>
      </c>
      <c r="F86" s="37">
        <v>51.142976240100047</v>
      </c>
    </row>
    <row r="87" spans="1:6" ht="15.75" thickBot="1" x14ac:dyDescent="0.3">
      <c r="A87" s="39">
        <v>36</v>
      </c>
      <c r="B87" s="6" t="s">
        <v>89</v>
      </c>
      <c r="C87" s="7">
        <v>245</v>
      </c>
      <c r="D87" s="40">
        <v>30.49</v>
      </c>
      <c r="E87" s="40">
        <v>40.441397755351886</v>
      </c>
      <c r="F87" s="40">
        <v>52.645575684380034</v>
      </c>
    </row>
  </sheetData>
  <mergeCells count="8">
    <mergeCell ref="A1:F1"/>
    <mergeCell ref="A2:F2"/>
    <mergeCell ref="A3:F3"/>
    <mergeCell ref="A4:A5"/>
    <mergeCell ref="B4:B5"/>
    <mergeCell ref="D4:D5"/>
    <mergeCell ref="E4:E5"/>
    <mergeCell ref="F4:F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D45"/>
  <sheetViews>
    <sheetView zoomScaleNormal="100" workbookViewId="0">
      <selection activeCell="AH40" sqref="AH40"/>
    </sheetView>
  </sheetViews>
  <sheetFormatPr defaultRowHeight="12.75" x14ac:dyDescent="0.2"/>
  <cols>
    <col min="1" max="1" width="9.28515625" style="208" bestFit="1" customWidth="1"/>
    <col min="2" max="2" width="11.140625" style="208" customWidth="1"/>
    <col min="3" max="5" width="0" style="208" hidden="1" customWidth="1"/>
    <col min="6" max="6" width="9.7109375" style="208" hidden="1" customWidth="1"/>
    <col min="7" max="7" width="4.140625" style="208" customWidth="1"/>
    <col min="8" max="12" width="0" style="208" hidden="1" customWidth="1"/>
    <col min="13" max="15" width="11.140625" style="208" customWidth="1"/>
    <col min="16" max="19" width="0" style="208" hidden="1" customWidth="1"/>
    <col min="20" max="20" width="11" style="208" customWidth="1"/>
    <col min="21" max="21" width="0" style="208" hidden="1" customWidth="1"/>
    <col min="22" max="22" width="11.140625" style="208" customWidth="1"/>
    <col min="23" max="27" width="0" style="208" hidden="1" customWidth="1"/>
    <col min="28" max="28" width="11.140625" style="208" customWidth="1"/>
    <col min="29" max="29" width="13.5703125" style="208" customWidth="1"/>
    <col min="30" max="30" width="12.7109375" style="208" customWidth="1"/>
    <col min="31" max="251" width="9.140625" style="208"/>
    <col min="252" max="252" width="9.28515625" style="208" bestFit="1" customWidth="1"/>
    <col min="253" max="253" width="11.140625" style="208" customWidth="1"/>
    <col min="254" max="257" width="0" style="208" hidden="1" customWidth="1"/>
    <col min="258" max="258" width="4.140625" style="208" customWidth="1"/>
    <col min="259" max="263" width="0" style="208" hidden="1" customWidth="1"/>
    <col min="264" max="266" width="11.140625" style="208" customWidth="1"/>
    <col min="267" max="270" width="0" style="208" hidden="1" customWidth="1"/>
    <col min="271" max="271" width="11" style="208" customWidth="1"/>
    <col min="272" max="272" width="0" style="208" hidden="1" customWidth="1"/>
    <col min="273" max="273" width="11.140625" style="208" customWidth="1"/>
    <col min="274" max="278" width="0" style="208" hidden="1" customWidth="1"/>
    <col min="279" max="279" width="11.140625" style="208" customWidth="1"/>
    <col min="280" max="280" width="13.5703125" style="208" customWidth="1"/>
    <col min="281" max="281" width="12.7109375" style="208" customWidth="1"/>
    <col min="282" max="282" width="4.42578125" style="208" customWidth="1"/>
    <col min="283" max="283" width="13.28515625" style="208" customWidth="1"/>
    <col min="284" max="284" width="12.28515625" style="208" customWidth="1"/>
    <col min="285" max="285" width="14.7109375" style="208" customWidth="1"/>
    <col min="286" max="286" width="14.42578125" style="208" customWidth="1"/>
    <col min="287" max="507" width="9.140625" style="208"/>
    <col min="508" max="508" width="9.28515625" style="208" bestFit="1" customWidth="1"/>
    <col min="509" max="509" width="11.140625" style="208" customWidth="1"/>
    <col min="510" max="513" width="0" style="208" hidden="1" customWidth="1"/>
    <col min="514" max="514" width="4.140625" style="208" customWidth="1"/>
    <col min="515" max="519" width="0" style="208" hidden="1" customWidth="1"/>
    <col min="520" max="522" width="11.140625" style="208" customWidth="1"/>
    <col min="523" max="526" width="0" style="208" hidden="1" customWidth="1"/>
    <col min="527" max="527" width="11" style="208" customWidth="1"/>
    <col min="528" max="528" width="0" style="208" hidden="1" customWidth="1"/>
    <col min="529" max="529" width="11.140625" style="208" customWidth="1"/>
    <col min="530" max="534" width="0" style="208" hidden="1" customWidth="1"/>
    <col min="535" max="535" width="11.140625" style="208" customWidth="1"/>
    <col min="536" max="536" width="13.5703125" style="208" customWidth="1"/>
    <col min="537" max="537" width="12.7109375" style="208" customWidth="1"/>
    <col min="538" max="538" width="4.42578125" style="208" customWidth="1"/>
    <col min="539" max="539" width="13.28515625" style="208" customWidth="1"/>
    <col min="540" max="540" width="12.28515625" style="208" customWidth="1"/>
    <col min="541" max="541" width="14.7109375" style="208" customWidth="1"/>
    <col min="542" max="542" width="14.42578125" style="208" customWidth="1"/>
    <col min="543" max="763" width="9.140625" style="208"/>
    <col min="764" max="764" width="9.28515625" style="208" bestFit="1" customWidth="1"/>
    <col min="765" max="765" width="11.140625" style="208" customWidth="1"/>
    <col min="766" max="769" width="0" style="208" hidden="1" customWidth="1"/>
    <col min="770" max="770" width="4.140625" style="208" customWidth="1"/>
    <col min="771" max="775" width="0" style="208" hidden="1" customWidth="1"/>
    <col min="776" max="778" width="11.140625" style="208" customWidth="1"/>
    <col min="779" max="782" width="0" style="208" hidden="1" customWidth="1"/>
    <col min="783" max="783" width="11" style="208" customWidth="1"/>
    <col min="784" max="784" width="0" style="208" hidden="1" customWidth="1"/>
    <col min="785" max="785" width="11.140625" style="208" customWidth="1"/>
    <col min="786" max="790" width="0" style="208" hidden="1" customWidth="1"/>
    <col min="791" max="791" width="11.140625" style="208" customWidth="1"/>
    <col min="792" max="792" width="13.5703125" style="208" customWidth="1"/>
    <col min="793" max="793" width="12.7109375" style="208" customWidth="1"/>
    <col min="794" max="794" width="4.42578125" style="208" customWidth="1"/>
    <col min="795" max="795" width="13.28515625" style="208" customWidth="1"/>
    <col min="796" max="796" width="12.28515625" style="208" customWidth="1"/>
    <col min="797" max="797" width="14.7109375" style="208" customWidth="1"/>
    <col min="798" max="798" width="14.42578125" style="208" customWidth="1"/>
    <col min="799" max="1019" width="9.140625" style="208"/>
    <col min="1020" max="1020" width="9.28515625" style="208" bestFit="1" customWidth="1"/>
    <col min="1021" max="1021" width="11.140625" style="208" customWidth="1"/>
    <col min="1022" max="1025" width="0" style="208" hidden="1" customWidth="1"/>
    <col min="1026" max="1026" width="4.140625" style="208" customWidth="1"/>
    <col min="1027" max="1031" width="0" style="208" hidden="1" customWidth="1"/>
    <col min="1032" max="1034" width="11.140625" style="208" customWidth="1"/>
    <col min="1035" max="1038" width="0" style="208" hidden="1" customWidth="1"/>
    <col min="1039" max="1039" width="11" style="208" customWidth="1"/>
    <col min="1040" max="1040" width="0" style="208" hidden="1" customWidth="1"/>
    <col min="1041" max="1041" width="11.140625" style="208" customWidth="1"/>
    <col min="1042" max="1046" width="0" style="208" hidden="1" customWidth="1"/>
    <col min="1047" max="1047" width="11.140625" style="208" customWidth="1"/>
    <col min="1048" max="1048" width="13.5703125" style="208" customWidth="1"/>
    <col min="1049" max="1049" width="12.7109375" style="208" customWidth="1"/>
    <col min="1050" max="1050" width="4.42578125" style="208" customWidth="1"/>
    <col min="1051" max="1051" width="13.28515625" style="208" customWidth="1"/>
    <col min="1052" max="1052" width="12.28515625" style="208" customWidth="1"/>
    <col min="1053" max="1053" width="14.7109375" style="208" customWidth="1"/>
    <col min="1054" max="1054" width="14.42578125" style="208" customWidth="1"/>
    <col min="1055" max="1275" width="9.140625" style="208"/>
    <col min="1276" max="1276" width="9.28515625" style="208" bestFit="1" customWidth="1"/>
    <col min="1277" max="1277" width="11.140625" style="208" customWidth="1"/>
    <col min="1278" max="1281" width="0" style="208" hidden="1" customWidth="1"/>
    <col min="1282" max="1282" width="4.140625" style="208" customWidth="1"/>
    <col min="1283" max="1287" width="0" style="208" hidden="1" customWidth="1"/>
    <col min="1288" max="1290" width="11.140625" style="208" customWidth="1"/>
    <col min="1291" max="1294" width="0" style="208" hidden="1" customWidth="1"/>
    <col min="1295" max="1295" width="11" style="208" customWidth="1"/>
    <col min="1296" max="1296" width="0" style="208" hidden="1" customWidth="1"/>
    <col min="1297" max="1297" width="11.140625" style="208" customWidth="1"/>
    <col min="1298" max="1302" width="0" style="208" hidden="1" customWidth="1"/>
    <col min="1303" max="1303" width="11.140625" style="208" customWidth="1"/>
    <col min="1304" max="1304" width="13.5703125" style="208" customWidth="1"/>
    <col min="1305" max="1305" width="12.7109375" style="208" customWidth="1"/>
    <col min="1306" max="1306" width="4.42578125" style="208" customWidth="1"/>
    <col min="1307" max="1307" width="13.28515625" style="208" customWidth="1"/>
    <col min="1308" max="1308" width="12.28515625" style="208" customWidth="1"/>
    <col min="1309" max="1309" width="14.7109375" style="208" customWidth="1"/>
    <col min="1310" max="1310" width="14.42578125" style="208" customWidth="1"/>
    <col min="1311" max="1531" width="9.140625" style="208"/>
    <col min="1532" max="1532" width="9.28515625" style="208" bestFit="1" customWidth="1"/>
    <col min="1533" max="1533" width="11.140625" style="208" customWidth="1"/>
    <col min="1534" max="1537" width="0" style="208" hidden="1" customWidth="1"/>
    <col min="1538" max="1538" width="4.140625" style="208" customWidth="1"/>
    <col min="1539" max="1543" width="0" style="208" hidden="1" customWidth="1"/>
    <col min="1544" max="1546" width="11.140625" style="208" customWidth="1"/>
    <col min="1547" max="1550" width="0" style="208" hidden="1" customWidth="1"/>
    <col min="1551" max="1551" width="11" style="208" customWidth="1"/>
    <col min="1552" max="1552" width="0" style="208" hidden="1" customWidth="1"/>
    <col min="1553" max="1553" width="11.140625" style="208" customWidth="1"/>
    <col min="1554" max="1558" width="0" style="208" hidden="1" customWidth="1"/>
    <col min="1559" max="1559" width="11.140625" style="208" customWidth="1"/>
    <col min="1560" max="1560" width="13.5703125" style="208" customWidth="1"/>
    <col min="1561" max="1561" width="12.7109375" style="208" customWidth="1"/>
    <col min="1562" max="1562" width="4.42578125" style="208" customWidth="1"/>
    <col min="1563" max="1563" width="13.28515625" style="208" customWidth="1"/>
    <col min="1564" max="1564" width="12.28515625" style="208" customWidth="1"/>
    <col min="1565" max="1565" width="14.7109375" style="208" customWidth="1"/>
    <col min="1566" max="1566" width="14.42578125" style="208" customWidth="1"/>
    <col min="1567" max="1787" width="9.140625" style="208"/>
    <col min="1788" max="1788" width="9.28515625" style="208" bestFit="1" customWidth="1"/>
    <col min="1789" max="1789" width="11.140625" style="208" customWidth="1"/>
    <col min="1790" max="1793" width="0" style="208" hidden="1" customWidth="1"/>
    <col min="1794" max="1794" width="4.140625" style="208" customWidth="1"/>
    <col min="1795" max="1799" width="0" style="208" hidden="1" customWidth="1"/>
    <col min="1800" max="1802" width="11.140625" style="208" customWidth="1"/>
    <col min="1803" max="1806" width="0" style="208" hidden="1" customWidth="1"/>
    <col min="1807" max="1807" width="11" style="208" customWidth="1"/>
    <col min="1808" max="1808" width="0" style="208" hidden="1" customWidth="1"/>
    <col min="1809" max="1809" width="11.140625" style="208" customWidth="1"/>
    <col min="1810" max="1814" width="0" style="208" hidden="1" customWidth="1"/>
    <col min="1815" max="1815" width="11.140625" style="208" customWidth="1"/>
    <col min="1816" max="1816" width="13.5703125" style="208" customWidth="1"/>
    <col min="1817" max="1817" width="12.7109375" style="208" customWidth="1"/>
    <col min="1818" max="1818" width="4.42578125" style="208" customWidth="1"/>
    <col min="1819" max="1819" width="13.28515625" style="208" customWidth="1"/>
    <col min="1820" max="1820" width="12.28515625" style="208" customWidth="1"/>
    <col min="1821" max="1821" width="14.7109375" style="208" customWidth="1"/>
    <col min="1822" max="1822" width="14.42578125" style="208" customWidth="1"/>
    <col min="1823" max="2043" width="9.140625" style="208"/>
    <col min="2044" max="2044" width="9.28515625" style="208" bestFit="1" customWidth="1"/>
    <col min="2045" max="2045" width="11.140625" style="208" customWidth="1"/>
    <col min="2046" max="2049" width="0" style="208" hidden="1" customWidth="1"/>
    <col min="2050" max="2050" width="4.140625" style="208" customWidth="1"/>
    <col min="2051" max="2055" width="0" style="208" hidden="1" customWidth="1"/>
    <col min="2056" max="2058" width="11.140625" style="208" customWidth="1"/>
    <col min="2059" max="2062" width="0" style="208" hidden="1" customWidth="1"/>
    <col min="2063" max="2063" width="11" style="208" customWidth="1"/>
    <col min="2064" max="2064" width="0" style="208" hidden="1" customWidth="1"/>
    <col min="2065" max="2065" width="11.140625" style="208" customWidth="1"/>
    <col min="2066" max="2070" width="0" style="208" hidden="1" customWidth="1"/>
    <col min="2071" max="2071" width="11.140625" style="208" customWidth="1"/>
    <col min="2072" max="2072" width="13.5703125" style="208" customWidth="1"/>
    <col min="2073" max="2073" width="12.7109375" style="208" customWidth="1"/>
    <col min="2074" max="2074" width="4.42578125" style="208" customWidth="1"/>
    <col min="2075" max="2075" width="13.28515625" style="208" customWidth="1"/>
    <col min="2076" max="2076" width="12.28515625" style="208" customWidth="1"/>
    <col min="2077" max="2077" width="14.7109375" style="208" customWidth="1"/>
    <col min="2078" max="2078" width="14.42578125" style="208" customWidth="1"/>
    <col min="2079" max="2299" width="9.140625" style="208"/>
    <col min="2300" max="2300" width="9.28515625" style="208" bestFit="1" customWidth="1"/>
    <col min="2301" max="2301" width="11.140625" style="208" customWidth="1"/>
    <col min="2302" max="2305" width="0" style="208" hidden="1" customWidth="1"/>
    <col min="2306" max="2306" width="4.140625" style="208" customWidth="1"/>
    <col min="2307" max="2311" width="0" style="208" hidden="1" customWidth="1"/>
    <col min="2312" max="2314" width="11.140625" style="208" customWidth="1"/>
    <col min="2315" max="2318" width="0" style="208" hidden="1" customWidth="1"/>
    <col min="2319" max="2319" width="11" style="208" customWidth="1"/>
    <col min="2320" max="2320" width="0" style="208" hidden="1" customWidth="1"/>
    <col min="2321" max="2321" width="11.140625" style="208" customWidth="1"/>
    <col min="2322" max="2326" width="0" style="208" hidden="1" customWidth="1"/>
    <col min="2327" max="2327" width="11.140625" style="208" customWidth="1"/>
    <col min="2328" max="2328" width="13.5703125" style="208" customWidth="1"/>
    <col min="2329" max="2329" width="12.7109375" style="208" customWidth="1"/>
    <col min="2330" max="2330" width="4.42578125" style="208" customWidth="1"/>
    <col min="2331" max="2331" width="13.28515625" style="208" customWidth="1"/>
    <col min="2332" max="2332" width="12.28515625" style="208" customWidth="1"/>
    <col min="2333" max="2333" width="14.7109375" style="208" customWidth="1"/>
    <col min="2334" max="2334" width="14.42578125" style="208" customWidth="1"/>
    <col min="2335" max="2555" width="9.140625" style="208"/>
    <col min="2556" max="2556" width="9.28515625" style="208" bestFit="1" customWidth="1"/>
    <col min="2557" max="2557" width="11.140625" style="208" customWidth="1"/>
    <col min="2558" max="2561" width="0" style="208" hidden="1" customWidth="1"/>
    <col min="2562" max="2562" width="4.140625" style="208" customWidth="1"/>
    <col min="2563" max="2567" width="0" style="208" hidden="1" customWidth="1"/>
    <col min="2568" max="2570" width="11.140625" style="208" customWidth="1"/>
    <col min="2571" max="2574" width="0" style="208" hidden="1" customWidth="1"/>
    <col min="2575" max="2575" width="11" style="208" customWidth="1"/>
    <col min="2576" max="2576" width="0" style="208" hidden="1" customWidth="1"/>
    <col min="2577" max="2577" width="11.140625" style="208" customWidth="1"/>
    <col min="2578" max="2582" width="0" style="208" hidden="1" customWidth="1"/>
    <col min="2583" max="2583" width="11.140625" style="208" customWidth="1"/>
    <col min="2584" max="2584" width="13.5703125" style="208" customWidth="1"/>
    <col min="2585" max="2585" width="12.7109375" style="208" customWidth="1"/>
    <col min="2586" max="2586" width="4.42578125" style="208" customWidth="1"/>
    <col min="2587" max="2587" width="13.28515625" style="208" customWidth="1"/>
    <col min="2588" max="2588" width="12.28515625" style="208" customWidth="1"/>
    <col min="2589" max="2589" width="14.7109375" style="208" customWidth="1"/>
    <col min="2590" max="2590" width="14.42578125" style="208" customWidth="1"/>
    <col min="2591" max="2811" width="9.140625" style="208"/>
    <col min="2812" max="2812" width="9.28515625" style="208" bestFit="1" customWidth="1"/>
    <col min="2813" max="2813" width="11.140625" style="208" customWidth="1"/>
    <col min="2814" max="2817" width="0" style="208" hidden="1" customWidth="1"/>
    <col min="2818" max="2818" width="4.140625" style="208" customWidth="1"/>
    <col min="2819" max="2823" width="0" style="208" hidden="1" customWidth="1"/>
    <col min="2824" max="2826" width="11.140625" style="208" customWidth="1"/>
    <col min="2827" max="2830" width="0" style="208" hidden="1" customWidth="1"/>
    <col min="2831" max="2831" width="11" style="208" customWidth="1"/>
    <col min="2832" max="2832" width="0" style="208" hidden="1" customWidth="1"/>
    <col min="2833" max="2833" width="11.140625" style="208" customWidth="1"/>
    <col min="2834" max="2838" width="0" style="208" hidden="1" customWidth="1"/>
    <col min="2839" max="2839" width="11.140625" style="208" customWidth="1"/>
    <col min="2840" max="2840" width="13.5703125" style="208" customWidth="1"/>
    <col min="2841" max="2841" width="12.7109375" style="208" customWidth="1"/>
    <col min="2842" max="2842" width="4.42578125" style="208" customWidth="1"/>
    <col min="2843" max="2843" width="13.28515625" style="208" customWidth="1"/>
    <col min="2844" max="2844" width="12.28515625" style="208" customWidth="1"/>
    <col min="2845" max="2845" width="14.7109375" style="208" customWidth="1"/>
    <col min="2846" max="2846" width="14.42578125" style="208" customWidth="1"/>
    <col min="2847" max="3067" width="9.140625" style="208"/>
    <col min="3068" max="3068" width="9.28515625" style="208" bestFit="1" customWidth="1"/>
    <col min="3069" max="3069" width="11.140625" style="208" customWidth="1"/>
    <col min="3070" max="3073" width="0" style="208" hidden="1" customWidth="1"/>
    <col min="3074" max="3074" width="4.140625" style="208" customWidth="1"/>
    <col min="3075" max="3079" width="0" style="208" hidden="1" customWidth="1"/>
    <col min="3080" max="3082" width="11.140625" style="208" customWidth="1"/>
    <col min="3083" max="3086" width="0" style="208" hidden="1" customWidth="1"/>
    <col min="3087" max="3087" width="11" style="208" customWidth="1"/>
    <col min="3088" max="3088" width="0" style="208" hidden="1" customWidth="1"/>
    <col min="3089" max="3089" width="11.140625" style="208" customWidth="1"/>
    <col min="3090" max="3094" width="0" style="208" hidden="1" customWidth="1"/>
    <col min="3095" max="3095" width="11.140625" style="208" customWidth="1"/>
    <col min="3096" max="3096" width="13.5703125" style="208" customWidth="1"/>
    <col min="3097" max="3097" width="12.7109375" style="208" customWidth="1"/>
    <col min="3098" max="3098" width="4.42578125" style="208" customWidth="1"/>
    <col min="3099" max="3099" width="13.28515625" style="208" customWidth="1"/>
    <col min="3100" max="3100" width="12.28515625" style="208" customWidth="1"/>
    <col min="3101" max="3101" width="14.7109375" style="208" customWidth="1"/>
    <col min="3102" max="3102" width="14.42578125" style="208" customWidth="1"/>
    <col min="3103" max="3323" width="9.140625" style="208"/>
    <col min="3324" max="3324" width="9.28515625" style="208" bestFit="1" customWidth="1"/>
    <col min="3325" max="3325" width="11.140625" style="208" customWidth="1"/>
    <col min="3326" max="3329" width="0" style="208" hidden="1" customWidth="1"/>
    <col min="3330" max="3330" width="4.140625" style="208" customWidth="1"/>
    <col min="3331" max="3335" width="0" style="208" hidden="1" customWidth="1"/>
    <col min="3336" max="3338" width="11.140625" style="208" customWidth="1"/>
    <col min="3339" max="3342" width="0" style="208" hidden="1" customWidth="1"/>
    <col min="3343" max="3343" width="11" style="208" customWidth="1"/>
    <col min="3344" max="3344" width="0" style="208" hidden="1" customWidth="1"/>
    <col min="3345" max="3345" width="11.140625" style="208" customWidth="1"/>
    <col min="3346" max="3350" width="0" style="208" hidden="1" customWidth="1"/>
    <col min="3351" max="3351" width="11.140625" style="208" customWidth="1"/>
    <col min="3352" max="3352" width="13.5703125" style="208" customWidth="1"/>
    <col min="3353" max="3353" width="12.7109375" style="208" customWidth="1"/>
    <col min="3354" max="3354" width="4.42578125" style="208" customWidth="1"/>
    <col min="3355" max="3355" width="13.28515625" style="208" customWidth="1"/>
    <col min="3356" max="3356" width="12.28515625" style="208" customWidth="1"/>
    <col min="3357" max="3357" width="14.7109375" style="208" customWidth="1"/>
    <col min="3358" max="3358" width="14.42578125" style="208" customWidth="1"/>
    <col min="3359" max="3579" width="9.140625" style="208"/>
    <col min="3580" max="3580" width="9.28515625" style="208" bestFit="1" customWidth="1"/>
    <col min="3581" max="3581" width="11.140625" style="208" customWidth="1"/>
    <col min="3582" max="3585" width="0" style="208" hidden="1" customWidth="1"/>
    <col min="3586" max="3586" width="4.140625" style="208" customWidth="1"/>
    <col min="3587" max="3591" width="0" style="208" hidden="1" customWidth="1"/>
    <col min="3592" max="3594" width="11.140625" style="208" customWidth="1"/>
    <col min="3595" max="3598" width="0" style="208" hidden="1" customWidth="1"/>
    <col min="3599" max="3599" width="11" style="208" customWidth="1"/>
    <col min="3600" max="3600" width="0" style="208" hidden="1" customWidth="1"/>
    <col min="3601" max="3601" width="11.140625" style="208" customWidth="1"/>
    <col min="3602" max="3606" width="0" style="208" hidden="1" customWidth="1"/>
    <col min="3607" max="3607" width="11.140625" style="208" customWidth="1"/>
    <col min="3608" max="3608" width="13.5703125" style="208" customWidth="1"/>
    <col min="3609" max="3609" width="12.7109375" style="208" customWidth="1"/>
    <col min="3610" max="3610" width="4.42578125" style="208" customWidth="1"/>
    <col min="3611" max="3611" width="13.28515625" style="208" customWidth="1"/>
    <col min="3612" max="3612" width="12.28515625" style="208" customWidth="1"/>
    <col min="3613" max="3613" width="14.7109375" style="208" customWidth="1"/>
    <col min="3614" max="3614" width="14.42578125" style="208" customWidth="1"/>
    <col min="3615" max="3835" width="9.140625" style="208"/>
    <col min="3836" max="3836" width="9.28515625" style="208" bestFit="1" customWidth="1"/>
    <col min="3837" max="3837" width="11.140625" style="208" customWidth="1"/>
    <col min="3838" max="3841" width="0" style="208" hidden="1" customWidth="1"/>
    <col min="3842" max="3842" width="4.140625" style="208" customWidth="1"/>
    <col min="3843" max="3847" width="0" style="208" hidden="1" customWidth="1"/>
    <col min="3848" max="3850" width="11.140625" style="208" customWidth="1"/>
    <col min="3851" max="3854" width="0" style="208" hidden="1" customWidth="1"/>
    <col min="3855" max="3855" width="11" style="208" customWidth="1"/>
    <col min="3856" max="3856" width="0" style="208" hidden="1" customWidth="1"/>
    <col min="3857" max="3857" width="11.140625" style="208" customWidth="1"/>
    <col min="3858" max="3862" width="0" style="208" hidden="1" customWidth="1"/>
    <col min="3863" max="3863" width="11.140625" style="208" customWidth="1"/>
    <col min="3864" max="3864" width="13.5703125" style="208" customWidth="1"/>
    <col min="3865" max="3865" width="12.7109375" style="208" customWidth="1"/>
    <col min="3866" max="3866" width="4.42578125" style="208" customWidth="1"/>
    <col min="3867" max="3867" width="13.28515625" style="208" customWidth="1"/>
    <col min="3868" max="3868" width="12.28515625" style="208" customWidth="1"/>
    <col min="3869" max="3869" width="14.7109375" style="208" customWidth="1"/>
    <col min="3870" max="3870" width="14.42578125" style="208" customWidth="1"/>
    <col min="3871" max="4091" width="9.140625" style="208"/>
    <col min="4092" max="4092" width="9.28515625" style="208" bestFit="1" customWidth="1"/>
    <col min="4093" max="4093" width="11.140625" style="208" customWidth="1"/>
    <col min="4094" max="4097" width="0" style="208" hidden="1" customWidth="1"/>
    <col min="4098" max="4098" width="4.140625" style="208" customWidth="1"/>
    <col min="4099" max="4103" width="0" style="208" hidden="1" customWidth="1"/>
    <col min="4104" max="4106" width="11.140625" style="208" customWidth="1"/>
    <col min="4107" max="4110" width="0" style="208" hidden="1" customWidth="1"/>
    <col min="4111" max="4111" width="11" style="208" customWidth="1"/>
    <col min="4112" max="4112" width="0" style="208" hidden="1" customWidth="1"/>
    <col min="4113" max="4113" width="11.140625" style="208" customWidth="1"/>
    <col min="4114" max="4118" width="0" style="208" hidden="1" customWidth="1"/>
    <col min="4119" max="4119" width="11.140625" style="208" customWidth="1"/>
    <col min="4120" max="4120" width="13.5703125" style="208" customWidth="1"/>
    <col min="4121" max="4121" width="12.7109375" style="208" customWidth="1"/>
    <col min="4122" max="4122" width="4.42578125" style="208" customWidth="1"/>
    <col min="4123" max="4123" width="13.28515625" style="208" customWidth="1"/>
    <col min="4124" max="4124" width="12.28515625" style="208" customWidth="1"/>
    <col min="4125" max="4125" width="14.7109375" style="208" customWidth="1"/>
    <col min="4126" max="4126" width="14.42578125" style="208" customWidth="1"/>
    <col min="4127" max="4347" width="9.140625" style="208"/>
    <col min="4348" max="4348" width="9.28515625" style="208" bestFit="1" customWidth="1"/>
    <col min="4349" max="4349" width="11.140625" style="208" customWidth="1"/>
    <col min="4350" max="4353" width="0" style="208" hidden="1" customWidth="1"/>
    <col min="4354" max="4354" width="4.140625" style="208" customWidth="1"/>
    <col min="4355" max="4359" width="0" style="208" hidden="1" customWidth="1"/>
    <col min="4360" max="4362" width="11.140625" style="208" customWidth="1"/>
    <col min="4363" max="4366" width="0" style="208" hidden="1" customWidth="1"/>
    <col min="4367" max="4367" width="11" style="208" customWidth="1"/>
    <col min="4368" max="4368" width="0" style="208" hidden="1" customWidth="1"/>
    <col min="4369" max="4369" width="11.140625" style="208" customWidth="1"/>
    <col min="4370" max="4374" width="0" style="208" hidden="1" customWidth="1"/>
    <col min="4375" max="4375" width="11.140625" style="208" customWidth="1"/>
    <col min="4376" max="4376" width="13.5703125" style="208" customWidth="1"/>
    <col min="4377" max="4377" width="12.7109375" style="208" customWidth="1"/>
    <col min="4378" max="4378" width="4.42578125" style="208" customWidth="1"/>
    <col min="4379" max="4379" width="13.28515625" style="208" customWidth="1"/>
    <col min="4380" max="4380" width="12.28515625" style="208" customWidth="1"/>
    <col min="4381" max="4381" width="14.7109375" style="208" customWidth="1"/>
    <col min="4382" max="4382" width="14.42578125" style="208" customWidth="1"/>
    <col min="4383" max="4603" width="9.140625" style="208"/>
    <col min="4604" max="4604" width="9.28515625" style="208" bestFit="1" customWidth="1"/>
    <col min="4605" max="4605" width="11.140625" style="208" customWidth="1"/>
    <col min="4606" max="4609" width="0" style="208" hidden="1" customWidth="1"/>
    <col min="4610" max="4610" width="4.140625" style="208" customWidth="1"/>
    <col min="4611" max="4615" width="0" style="208" hidden="1" customWidth="1"/>
    <col min="4616" max="4618" width="11.140625" style="208" customWidth="1"/>
    <col min="4619" max="4622" width="0" style="208" hidden="1" customWidth="1"/>
    <col min="4623" max="4623" width="11" style="208" customWidth="1"/>
    <col min="4624" max="4624" width="0" style="208" hidden="1" customWidth="1"/>
    <col min="4625" max="4625" width="11.140625" style="208" customWidth="1"/>
    <col min="4626" max="4630" width="0" style="208" hidden="1" customWidth="1"/>
    <col min="4631" max="4631" width="11.140625" style="208" customWidth="1"/>
    <col min="4632" max="4632" width="13.5703125" style="208" customWidth="1"/>
    <col min="4633" max="4633" width="12.7109375" style="208" customWidth="1"/>
    <col min="4634" max="4634" width="4.42578125" style="208" customWidth="1"/>
    <col min="4635" max="4635" width="13.28515625" style="208" customWidth="1"/>
    <col min="4636" max="4636" width="12.28515625" style="208" customWidth="1"/>
    <col min="4637" max="4637" width="14.7109375" style="208" customWidth="1"/>
    <col min="4638" max="4638" width="14.42578125" style="208" customWidth="1"/>
    <col min="4639" max="4859" width="9.140625" style="208"/>
    <col min="4860" max="4860" width="9.28515625" style="208" bestFit="1" customWidth="1"/>
    <col min="4861" max="4861" width="11.140625" style="208" customWidth="1"/>
    <col min="4862" max="4865" width="0" style="208" hidden="1" customWidth="1"/>
    <col min="4866" max="4866" width="4.140625" style="208" customWidth="1"/>
    <col min="4867" max="4871" width="0" style="208" hidden="1" customWidth="1"/>
    <col min="4872" max="4874" width="11.140625" style="208" customWidth="1"/>
    <col min="4875" max="4878" width="0" style="208" hidden="1" customWidth="1"/>
    <col min="4879" max="4879" width="11" style="208" customWidth="1"/>
    <col min="4880" max="4880" width="0" style="208" hidden="1" customWidth="1"/>
    <col min="4881" max="4881" width="11.140625" style="208" customWidth="1"/>
    <col min="4882" max="4886" width="0" style="208" hidden="1" customWidth="1"/>
    <col min="4887" max="4887" width="11.140625" style="208" customWidth="1"/>
    <col min="4888" max="4888" width="13.5703125" style="208" customWidth="1"/>
    <col min="4889" max="4889" width="12.7109375" style="208" customWidth="1"/>
    <col min="4890" max="4890" width="4.42578125" style="208" customWidth="1"/>
    <col min="4891" max="4891" width="13.28515625" style="208" customWidth="1"/>
    <col min="4892" max="4892" width="12.28515625" style="208" customWidth="1"/>
    <col min="4893" max="4893" width="14.7109375" style="208" customWidth="1"/>
    <col min="4894" max="4894" width="14.42578125" style="208" customWidth="1"/>
    <col min="4895" max="5115" width="9.140625" style="208"/>
    <col min="5116" max="5116" width="9.28515625" style="208" bestFit="1" customWidth="1"/>
    <col min="5117" max="5117" width="11.140625" style="208" customWidth="1"/>
    <col min="5118" max="5121" width="0" style="208" hidden="1" customWidth="1"/>
    <col min="5122" max="5122" width="4.140625" style="208" customWidth="1"/>
    <col min="5123" max="5127" width="0" style="208" hidden="1" customWidth="1"/>
    <col min="5128" max="5130" width="11.140625" style="208" customWidth="1"/>
    <col min="5131" max="5134" width="0" style="208" hidden="1" customWidth="1"/>
    <col min="5135" max="5135" width="11" style="208" customWidth="1"/>
    <col min="5136" max="5136" width="0" style="208" hidden="1" customWidth="1"/>
    <col min="5137" max="5137" width="11.140625" style="208" customWidth="1"/>
    <col min="5138" max="5142" width="0" style="208" hidden="1" customWidth="1"/>
    <col min="5143" max="5143" width="11.140625" style="208" customWidth="1"/>
    <col min="5144" max="5144" width="13.5703125" style="208" customWidth="1"/>
    <col min="5145" max="5145" width="12.7109375" style="208" customWidth="1"/>
    <col min="5146" max="5146" width="4.42578125" style="208" customWidth="1"/>
    <col min="5147" max="5147" width="13.28515625" style="208" customWidth="1"/>
    <col min="5148" max="5148" width="12.28515625" style="208" customWidth="1"/>
    <col min="5149" max="5149" width="14.7109375" style="208" customWidth="1"/>
    <col min="5150" max="5150" width="14.42578125" style="208" customWidth="1"/>
    <col min="5151" max="5371" width="9.140625" style="208"/>
    <col min="5372" max="5372" width="9.28515625" style="208" bestFit="1" customWidth="1"/>
    <col min="5373" max="5373" width="11.140625" style="208" customWidth="1"/>
    <col min="5374" max="5377" width="0" style="208" hidden="1" customWidth="1"/>
    <col min="5378" max="5378" width="4.140625" style="208" customWidth="1"/>
    <col min="5379" max="5383" width="0" style="208" hidden="1" customWidth="1"/>
    <col min="5384" max="5386" width="11.140625" style="208" customWidth="1"/>
    <col min="5387" max="5390" width="0" style="208" hidden="1" customWidth="1"/>
    <col min="5391" max="5391" width="11" style="208" customWidth="1"/>
    <col min="5392" max="5392" width="0" style="208" hidden="1" customWidth="1"/>
    <col min="5393" max="5393" width="11.140625" style="208" customWidth="1"/>
    <col min="5394" max="5398" width="0" style="208" hidden="1" customWidth="1"/>
    <col min="5399" max="5399" width="11.140625" style="208" customWidth="1"/>
    <col min="5400" max="5400" width="13.5703125" style="208" customWidth="1"/>
    <col min="5401" max="5401" width="12.7109375" style="208" customWidth="1"/>
    <col min="5402" max="5402" width="4.42578125" style="208" customWidth="1"/>
    <col min="5403" max="5403" width="13.28515625" style="208" customWidth="1"/>
    <col min="5404" max="5404" width="12.28515625" style="208" customWidth="1"/>
    <col min="5405" max="5405" width="14.7109375" style="208" customWidth="1"/>
    <col min="5406" max="5406" width="14.42578125" style="208" customWidth="1"/>
    <col min="5407" max="5627" width="9.140625" style="208"/>
    <col min="5628" max="5628" width="9.28515625" style="208" bestFit="1" customWidth="1"/>
    <col min="5629" max="5629" width="11.140625" style="208" customWidth="1"/>
    <col min="5630" max="5633" width="0" style="208" hidden="1" customWidth="1"/>
    <col min="5634" max="5634" width="4.140625" style="208" customWidth="1"/>
    <col min="5635" max="5639" width="0" style="208" hidden="1" customWidth="1"/>
    <col min="5640" max="5642" width="11.140625" style="208" customWidth="1"/>
    <col min="5643" max="5646" width="0" style="208" hidden="1" customWidth="1"/>
    <col min="5647" max="5647" width="11" style="208" customWidth="1"/>
    <col min="5648" max="5648" width="0" style="208" hidden="1" customWidth="1"/>
    <col min="5649" max="5649" width="11.140625" style="208" customWidth="1"/>
    <col min="5650" max="5654" width="0" style="208" hidden="1" customWidth="1"/>
    <col min="5655" max="5655" width="11.140625" style="208" customWidth="1"/>
    <col min="5656" max="5656" width="13.5703125" style="208" customWidth="1"/>
    <col min="5657" max="5657" width="12.7109375" style="208" customWidth="1"/>
    <col min="5658" max="5658" width="4.42578125" style="208" customWidth="1"/>
    <col min="5659" max="5659" width="13.28515625" style="208" customWidth="1"/>
    <col min="5660" max="5660" width="12.28515625" style="208" customWidth="1"/>
    <col min="5661" max="5661" width="14.7109375" style="208" customWidth="1"/>
    <col min="5662" max="5662" width="14.42578125" style="208" customWidth="1"/>
    <col min="5663" max="5883" width="9.140625" style="208"/>
    <col min="5884" max="5884" width="9.28515625" style="208" bestFit="1" customWidth="1"/>
    <col min="5885" max="5885" width="11.140625" style="208" customWidth="1"/>
    <col min="5886" max="5889" width="0" style="208" hidden="1" customWidth="1"/>
    <col min="5890" max="5890" width="4.140625" style="208" customWidth="1"/>
    <col min="5891" max="5895" width="0" style="208" hidden="1" customWidth="1"/>
    <col min="5896" max="5898" width="11.140625" style="208" customWidth="1"/>
    <col min="5899" max="5902" width="0" style="208" hidden="1" customWidth="1"/>
    <col min="5903" max="5903" width="11" style="208" customWidth="1"/>
    <col min="5904" max="5904" width="0" style="208" hidden="1" customWidth="1"/>
    <col min="5905" max="5905" width="11.140625" style="208" customWidth="1"/>
    <col min="5906" max="5910" width="0" style="208" hidden="1" customWidth="1"/>
    <col min="5911" max="5911" width="11.140625" style="208" customWidth="1"/>
    <col min="5912" max="5912" width="13.5703125" style="208" customWidth="1"/>
    <col min="5913" max="5913" width="12.7109375" style="208" customWidth="1"/>
    <col min="5914" max="5914" width="4.42578125" style="208" customWidth="1"/>
    <col min="5915" max="5915" width="13.28515625" style="208" customWidth="1"/>
    <col min="5916" max="5916" width="12.28515625" style="208" customWidth="1"/>
    <col min="5917" max="5917" width="14.7109375" style="208" customWidth="1"/>
    <col min="5918" max="5918" width="14.42578125" style="208" customWidth="1"/>
    <col min="5919" max="6139" width="9.140625" style="208"/>
    <col min="6140" max="6140" width="9.28515625" style="208" bestFit="1" customWidth="1"/>
    <col min="6141" max="6141" width="11.140625" style="208" customWidth="1"/>
    <col min="6142" max="6145" width="0" style="208" hidden="1" customWidth="1"/>
    <col min="6146" max="6146" width="4.140625" style="208" customWidth="1"/>
    <col min="6147" max="6151" width="0" style="208" hidden="1" customWidth="1"/>
    <col min="6152" max="6154" width="11.140625" style="208" customWidth="1"/>
    <col min="6155" max="6158" width="0" style="208" hidden="1" customWidth="1"/>
    <col min="6159" max="6159" width="11" style="208" customWidth="1"/>
    <col min="6160" max="6160" width="0" style="208" hidden="1" customWidth="1"/>
    <col min="6161" max="6161" width="11.140625" style="208" customWidth="1"/>
    <col min="6162" max="6166" width="0" style="208" hidden="1" customWidth="1"/>
    <col min="6167" max="6167" width="11.140625" style="208" customWidth="1"/>
    <col min="6168" max="6168" width="13.5703125" style="208" customWidth="1"/>
    <col min="6169" max="6169" width="12.7109375" style="208" customWidth="1"/>
    <col min="6170" max="6170" width="4.42578125" style="208" customWidth="1"/>
    <col min="6171" max="6171" width="13.28515625" style="208" customWidth="1"/>
    <col min="6172" max="6172" width="12.28515625" style="208" customWidth="1"/>
    <col min="6173" max="6173" width="14.7109375" style="208" customWidth="1"/>
    <col min="6174" max="6174" width="14.42578125" style="208" customWidth="1"/>
    <col min="6175" max="6395" width="9.140625" style="208"/>
    <col min="6396" max="6396" width="9.28515625" style="208" bestFit="1" customWidth="1"/>
    <col min="6397" max="6397" width="11.140625" style="208" customWidth="1"/>
    <col min="6398" max="6401" width="0" style="208" hidden="1" customWidth="1"/>
    <col min="6402" max="6402" width="4.140625" style="208" customWidth="1"/>
    <col min="6403" max="6407" width="0" style="208" hidden="1" customWidth="1"/>
    <col min="6408" max="6410" width="11.140625" style="208" customWidth="1"/>
    <col min="6411" max="6414" width="0" style="208" hidden="1" customWidth="1"/>
    <col min="6415" max="6415" width="11" style="208" customWidth="1"/>
    <col min="6416" max="6416" width="0" style="208" hidden="1" customWidth="1"/>
    <col min="6417" max="6417" width="11.140625" style="208" customWidth="1"/>
    <col min="6418" max="6422" width="0" style="208" hidden="1" customWidth="1"/>
    <col min="6423" max="6423" width="11.140625" style="208" customWidth="1"/>
    <col min="6424" max="6424" width="13.5703125" style="208" customWidth="1"/>
    <col min="6425" max="6425" width="12.7109375" style="208" customWidth="1"/>
    <col min="6426" max="6426" width="4.42578125" style="208" customWidth="1"/>
    <col min="6427" max="6427" width="13.28515625" style="208" customWidth="1"/>
    <col min="6428" max="6428" width="12.28515625" style="208" customWidth="1"/>
    <col min="6429" max="6429" width="14.7109375" style="208" customWidth="1"/>
    <col min="6430" max="6430" width="14.42578125" style="208" customWidth="1"/>
    <col min="6431" max="6651" width="9.140625" style="208"/>
    <col min="6652" max="6652" width="9.28515625" style="208" bestFit="1" customWidth="1"/>
    <col min="6653" max="6653" width="11.140625" style="208" customWidth="1"/>
    <col min="6654" max="6657" width="0" style="208" hidden="1" customWidth="1"/>
    <col min="6658" max="6658" width="4.140625" style="208" customWidth="1"/>
    <col min="6659" max="6663" width="0" style="208" hidden="1" customWidth="1"/>
    <col min="6664" max="6666" width="11.140625" style="208" customWidth="1"/>
    <col min="6667" max="6670" width="0" style="208" hidden="1" customWidth="1"/>
    <col min="6671" max="6671" width="11" style="208" customWidth="1"/>
    <col min="6672" max="6672" width="0" style="208" hidden="1" customWidth="1"/>
    <col min="6673" max="6673" width="11.140625" style="208" customWidth="1"/>
    <col min="6674" max="6678" width="0" style="208" hidden="1" customWidth="1"/>
    <col min="6679" max="6679" width="11.140625" style="208" customWidth="1"/>
    <col min="6680" max="6680" width="13.5703125" style="208" customWidth="1"/>
    <col min="6681" max="6681" width="12.7109375" style="208" customWidth="1"/>
    <col min="6682" max="6682" width="4.42578125" style="208" customWidth="1"/>
    <col min="6683" max="6683" width="13.28515625" style="208" customWidth="1"/>
    <col min="6684" max="6684" width="12.28515625" style="208" customWidth="1"/>
    <col min="6685" max="6685" width="14.7109375" style="208" customWidth="1"/>
    <col min="6686" max="6686" width="14.42578125" style="208" customWidth="1"/>
    <col min="6687" max="6907" width="9.140625" style="208"/>
    <col min="6908" max="6908" width="9.28515625" style="208" bestFit="1" customWidth="1"/>
    <col min="6909" max="6909" width="11.140625" style="208" customWidth="1"/>
    <col min="6910" max="6913" width="0" style="208" hidden="1" customWidth="1"/>
    <col min="6914" max="6914" width="4.140625" style="208" customWidth="1"/>
    <col min="6915" max="6919" width="0" style="208" hidden="1" customWidth="1"/>
    <col min="6920" max="6922" width="11.140625" style="208" customWidth="1"/>
    <col min="6923" max="6926" width="0" style="208" hidden="1" customWidth="1"/>
    <col min="6927" max="6927" width="11" style="208" customWidth="1"/>
    <col min="6928" max="6928" width="0" style="208" hidden="1" customWidth="1"/>
    <col min="6929" max="6929" width="11.140625" style="208" customWidth="1"/>
    <col min="6930" max="6934" width="0" style="208" hidden="1" customWidth="1"/>
    <col min="6935" max="6935" width="11.140625" style="208" customWidth="1"/>
    <col min="6936" max="6936" width="13.5703125" style="208" customWidth="1"/>
    <col min="6937" max="6937" width="12.7109375" style="208" customWidth="1"/>
    <col min="6938" max="6938" width="4.42578125" style="208" customWidth="1"/>
    <col min="6939" max="6939" width="13.28515625" style="208" customWidth="1"/>
    <col min="6940" max="6940" width="12.28515625" style="208" customWidth="1"/>
    <col min="6941" max="6941" width="14.7109375" style="208" customWidth="1"/>
    <col min="6942" max="6942" width="14.42578125" style="208" customWidth="1"/>
    <col min="6943" max="7163" width="9.140625" style="208"/>
    <col min="7164" max="7164" width="9.28515625" style="208" bestFit="1" customWidth="1"/>
    <col min="7165" max="7165" width="11.140625" style="208" customWidth="1"/>
    <col min="7166" max="7169" width="0" style="208" hidden="1" customWidth="1"/>
    <col min="7170" max="7170" width="4.140625" style="208" customWidth="1"/>
    <col min="7171" max="7175" width="0" style="208" hidden="1" customWidth="1"/>
    <col min="7176" max="7178" width="11.140625" style="208" customWidth="1"/>
    <col min="7179" max="7182" width="0" style="208" hidden="1" customWidth="1"/>
    <col min="7183" max="7183" width="11" style="208" customWidth="1"/>
    <col min="7184" max="7184" width="0" style="208" hidden="1" customWidth="1"/>
    <col min="7185" max="7185" width="11.140625" style="208" customWidth="1"/>
    <col min="7186" max="7190" width="0" style="208" hidden="1" customWidth="1"/>
    <col min="7191" max="7191" width="11.140625" style="208" customWidth="1"/>
    <col min="7192" max="7192" width="13.5703125" style="208" customWidth="1"/>
    <col min="7193" max="7193" width="12.7109375" style="208" customWidth="1"/>
    <col min="7194" max="7194" width="4.42578125" style="208" customWidth="1"/>
    <col min="7195" max="7195" width="13.28515625" style="208" customWidth="1"/>
    <col min="7196" max="7196" width="12.28515625" style="208" customWidth="1"/>
    <col min="7197" max="7197" width="14.7109375" style="208" customWidth="1"/>
    <col min="7198" max="7198" width="14.42578125" style="208" customWidth="1"/>
    <col min="7199" max="7419" width="9.140625" style="208"/>
    <col min="7420" max="7420" width="9.28515625" style="208" bestFit="1" customWidth="1"/>
    <col min="7421" max="7421" width="11.140625" style="208" customWidth="1"/>
    <col min="7422" max="7425" width="0" style="208" hidden="1" customWidth="1"/>
    <col min="7426" max="7426" width="4.140625" style="208" customWidth="1"/>
    <col min="7427" max="7431" width="0" style="208" hidden="1" customWidth="1"/>
    <col min="7432" max="7434" width="11.140625" style="208" customWidth="1"/>
    <col min="7435" max="7438" width="0" style="208" hidden="1" customWidth="1"/>
    <col min="7439" max="7439" width="11" style="208" customWidth="1"/>
    <col min="7440" max="7440" width="0" style="208" hidden="1" customWidth="1"/>
    <col min="7441" max="7441" width="11.140625" style="208" customWidth="1"/>
    <col min="7442" max="7446" width="0" style="208" hidden="1" customWidth="1"/>
    <col min="7447" max="7447" width="11.140625" style="208" customWidth="1"/>
    <col min="7448" max="7448" width="13.5703125" style="208" customWidth="1"/>
    <col min="7449" max="7449" width="12.7109375" style="208" customWidth="1"/>
    <col min="7450" max="7450" width="4.42578125" style="208" customWidth="1"/>
    <col min="7451" max="7451" width="13.28515625" style="208" customWidth="1"/>
    <col min="7452" max="7452" width="12.28515625" style="208" customWidth="1"/>
    <col min="7453" max="7453" width="14.7109375" style="208" customWidth="1"/>
    <col min="7454" max="7454" width="14.42578125" style="208" customWidth="1"/>
    <col min="7455" max="7675" width="9.140625" style="208"/>
    <col min="7676" max="7676" width="9.28515625" style="208" bestFit="1" customWidth="1"/>
    <col min="7677" max="7677" width="11.140625" style="208" customWidth="1"/>
    <col min="7678" max="7681" width="0" style="208" hidden="1" customWidth="1"/>
    <col min="7682" max="7682" width="4.140625" style="208" customWidth="1"/>
    <col min="7683" max="7687" width="0" style="208" hidden="1" customWidth="1"/>
    <col min="7688" max="7690" width="11.140625" style="208" customWidth="1"/>
    <col min="7691" max="7694" width="0" style="208" hidden="1" customWidth="1"/>
    <col min="7695" max="7695" width="11" style="208" customWidth="1"/>
    <col min="7696" max="7696" width="0" style="208" hidden="1" customWidth="1"/>
    <col min="7697" max="7697" width="11.140625" style="208" customWidth="1"/>
    <col min="7698" max="7702" width="0" style="208" hidden="1" customWidth="1"/>
    <col min="7703" max="7703" width="11.140625" style="208" customWidth="1"/>
    <col min="7704" max="7704" width="13.5703125" style="208" customWidth="1"/>
    <col min="7705" max="7705" width="12.7109375" style="208" customWidth="1"/>
    <col min="7706" max="7706" width="4.42578125" style="208" customWidth="1"/>
    <col min="7707" max="7707" width="13.28515625" style="208" customWidth="1"/>
    <col min="7708" max="7708" width="12.28515625" style="208" customWidth="1"/>
    <col min="7709" max="7709" width="14.7109375" style="208" customWidth="1"/>
    <col min="7710" max="7710" width="14.42578125" style="208" customWidth="1"/>
    <col min="7711" max="7931" width="9.140625" style="208"/>
    <col min="7932" max="7932" width="9.28515625" style="208" bestFit="1" customWidth="1"/>
    <col min="7933" max="7933" width="11.140625" style="208" customWidth="1"/>
    <col min="7934" max="7937" width="0" style="208" hidden="1" customWidth="1"/>
    <col min="7938" max="7938" width="4.140625" style="208" customWidth="1"/>
    <col min="7939" max="7943" width="0" style="208" hidden="1" customWidth="1"/>
    <col min="7944" max="7946" width="11.140625" style="208" customWidth="1"/>
    <col min="7947" max="7950" width="0" style="208" hidden="1" customWidth="1"/>
    <col min="7951" max="7951" width="11" style="208" customWidth="1"/>
    <col min="7952" max="7952" width="0" style="208" hidden="1" customWidth="1"/>
    <col min="7953" max="7953" width="11.140625" style="208" customWidth="1"/>
    <col min="7954" max="7958" width="0" style="208" hidden="1" customWidth="1"/>
    <col min="7959" max="7959" width="11.140625" style="208" customWidth="1"/>
    <col min="7960" max="7960" width="13.5703125" style="208" customWidth="1"/>
    <col min="7961" max="7961" width="12.7109375" style="208" customWidth="1"/>
    <col min="7962" max="7962" width="4.42578125" style="208" customWidth="1"/>
    <col min="7963" max="7963" width="13.28515625" style="208" customWidth="1"/>
    <col min="7964" max="7964" width="12.28515625" style="208" customWidth="1"/>
    <col min="7965" max="7965" width="14.7109375" style="208" customWidth="1"/>
    <col min="7966" max="7966" width="14.42578125" style="208" customWidth="1"/>
    <col min="7967" max="8187" width="9.140625" style="208"/>
    <col min="8188" max="8188" width="9.28515625" style="208" bestFit="1" customWidth="1"/>
    <col min="8189" max="8189" width="11.140625" style="208" customWidth="1"/>
    <col min="8190" max="8193" width="0" style="208" hidden="1" customWidth="1"/>
    <col min="8194" max="8194" width="4.140625" style="208" customWidth="1"/>
    <col min="8195" max="8199" width="0" style="208" hidden="1" customWidth="1"/>
    <col min="8200" max="8202" width="11.140625" style="208" customWidth="1"/>
    <col min="8203" max="8206" width="0" style="208" hidden="1" customWidth="1"/>
    <col min="8207" max="8207" width="11" style="208" customWidth="1"/>
    <col min="8208" max="8208" width="0" style="208" hidden="1" customWidth="1"/>
    <col min="8209" max="8209" width="11.140625" style="208" customWidth="1"/>
    <col min="8210" max="8214" width="0" style="208" hidden="1" customWidth="1"/>
    <col min="8215" max="8215" width="11.140625" style="208" customWidth="1"/>
    <col min="8216" max="8216" width="13.5703125" style="208" customWidth="1"/>
    <col min="8217" max="8217" width="12.7109375" style="208" customWidth="1"/>
    <col min="8218" max="8218" width="4.42578125" style="208" customWidth="1"/>
    <col min="8219" max="8219" width="13.28515625" style="208" customWidth="1"/>
    <col min="8220" max="8220" width="12.28515625" style="208" customWidth="1"/>
    <col min="8221" max="8221" width="14.7109375" style="208" customWidth="1"/>
    <col min="8222" max="8222" width="14.42578125" style="208" customWidth="1"/>
    <col min="8223" max="8443" width="9.140625" style="208"/>
    <col min="8444" max="8444" width="9.28515625" style="208" bestFit="1" customWidth="1"/>
    <col min="8445" max="8445" width="11.140625" style="208" customWidth="1"/>
    <col min="8446" max="8449" width="0" style="208" hidden="1" customWidth="1"/>
    <col min="8450" max="8450" width="4.140625" style="208" customWidth="1"/>
    <col min="8451" max="8455" width="0" style="208" hidden="1" customWidth="1"/>
    <col min="8456" max="8458" width="11.140625" style="208" customWidth="1"/>
    <col min="8459" max="8462" width="0" style="208" hidden="1" customWidth="1"/>
    <col min="8463" max="8463" width="11" style="208" customWidth="1"/>
    <col min="8464" max="8464" width="0" style="208" hidden="1" customWidth="1"/>
    <col min="8465" max="8465" width="11.140625" style="208" customWidth="1"/>
    <col min="8466" max="8470" width="0" style="208" hidden="1" customWidth="1"/>
    <col min="8471" max="8471" width="11.140625" style="208" customWidth="1"/>
    <col min="8472" max="8472" width="13.5703125" style="208" customWidth="1"/>
    <col min="8473" max="8473" width="12.7109375" style="208" customWidth="1"/>
    <col min="8474" max="8474" width="4.42578125" style="208" customWidth="1"/>
    <col min="8475" max="8475" width="13.28515625" style="208" customWidth="1"/>
    <col min="8476" max="8476" width="12.28515625" style="208" customWidth="1"/>
    <col min="8477" max="8477" width="14.7109375" style="208" customWidth="1"/>
    <col min="8478" max="8478" width="14.42578125" style="208" customWidth="1"/>
    <col min="8479" max="8699" width="9.140625" style="208"/>
    <col min="8700" max="8700" width="9.28515625" style="208" bestFit="1" customWidth="1"/>
    <col min="8701" max="8701" width="11.140625" style="208" customWidth="1"/>
    <col min="8702" max="8705" width="0" style="208" hidden="1" customWidth="1"/>
    <col min="8706" max="8706" width="4.140625" style="208" customWidth="1"/>
    <col min="8707" max="8711" width="0" style="208" hidden="1" customWidth="1"/>
    <col min="8712" max="8714" width="11.140625" style="208" customWidth="1"/>
    <col min="8715" max="8718" width="0" style="208" hidden="1" customWidth="1"/>
    <col min="8719" max="8719" width="11" style="208" customWidth="1"/>
    <col min="8720" max="8720" width="0" style="208" hidden="1" customWidth="1"/>
    <col min="8721" max="8721" width="11.140625" style="208" customWidth="1"/>
    <col min="8722" max="8726" width="0" style="208" hidden="1" customWidth="1"/>
    <col min="8727" max="8727" width="11.140625" style="208" customWidth="1"/>
    <col min="8728" max="8728" width="13.5703125" style="208" customWidth="1"/>
    <col min="8729" max="8729" width="12.7109375" style="208" customWidth="1"/>
    <col min="8730" max="8730" width="4.42578125" style="208" customWidth="1"/>
    <col min="8731" max="8731" width="13.28515625" style="208" customWidth="1"/>
    <col min="8732" max="8732" width="12.28515625" style="208" customWidth="1"/>
    <col min="8733" max="8733" width="14.7109375" style="208" customWidth="1"/>
    <col min="8734" max="8734" width="14.42578125" style="208" customWidth="1"/>
    <col min="8735" max="8955" width="9.140625" style="208"/>
    <col min="8956" max="8956" width="9.28515625" style="208" bestFit="1" customWidth="1"/>
    <col min="8957" max="8957" width="11.140625" style="208" customWidth="1"/>
    <col min="8958" max="8961" width="0" style="208" hidden="1" customWidth="1"/>
    <col min="8962" max="8962" width="4.140625" style="208" customWidth="1"/>
    <col min="8963" max="8967" width="0" style="208" hidden="1" customWidth="1"/>
    <col min="8968" max="8970" width="11.140625" style="208" customWidth="1"/>
    <col min="8971" max="8974" width="0" style="208" hidden="1" customWidth="1"/>
    <col min="8975" max="8975" width="11" style="208" customWidth="1"/>
    <col min="8976" max="8976" width="0" style="208" hidden="1" customWidth="1"/>
    <col min="8977" max="8977" width="11.140625" style="208" customWidth="1"/>
    <col min="8978" max="8982" width="0" style="208" hidden="1" customWidth="1"/>
    <col min="8983" max="8983" width="11.140625" style="208" customWidth="1"/>
    <col min="8984" max="8984" width="13.5703125" style="208" customWidth="1"/>
    <col min="8985" max="8985" width="12.7109375" style="208" customWidth="1"/>
    <col min="8986" max="8986" width="4.42578125" style="208" customWidth="1"/>
    <col min="8987" max="8987" width="13.28515625" style="208" customWidth="1"/>
    <col min="8988" max="8988" width="12.28515625" style="208" customWidth="1"/>
    <col min="8989" max="8989" width="14.7109375" style="208" customWidth="1"/>
    <col min="8990" max="8990" width="14.42578125" style="208" customWidth="1"/>
    <col min="8991" max="9211" width="9.140625" style="208"/>
    <col min="9212" max="9212" width="9.28515625" style="208" bestFit="1" customWidth="1"/>
    <col min="9213" max="9213" width="11.140625" style="208" customWidth="1"/>
    <col min="9214" max="9217" width="0" style="208" hidden="1" customWidth="1"/>
    <col min="9218" max="9218" width="4.140625" style="208" customWidth="1"/>
    <col min="9219" max="9223" width="0" style="208" hidden="1" customWidth="1"/>
    <col min="9224" max="9226" width="11.140625" style="208" customWidth="1"/>
    <col min="9227" max="9230" width="0" style="208" hidden="1" customWidth="1"/>
    <col min="9231" max="9231" width="11" style="208" customWidth="1"/>
    <col min="9232" max="9232" width="0" style="208" hidden="1" customWidth="1"/>
    <col min="9233" max="9233" width="11.140625" style="208" customWidth="1"/>
    <col min="9234" max="9238" width="0" style="208" hidden="1" customWidth="1"/>
    <col min="9239" max="9239" width="11.140625" style="208" customWidth="1"/>
    <col min="9240" max="9240" width="13.5703125" style="208" customWidth="1"/>
    <col min="9241" max="9241" width="12.7109375" style="208" customWidth="1"/>
    <col min="9242" max="9242" width="4.42578125" style="208" customWidth="1"/>
    <col min="9243" max="9243" width="13.28515625" style="208" customWidth="1"/>
    <col min="9244" max="9244" width="12.28515625" style="208" customWidth="1"/>
    <col min="9245" max="9245" width="14.7109375" style="208" customWidth="1"/>
    <col min="9246" max="9246" width="14.42578125" style="208" customWidth="1"/>
    <col min="9247" max="9467" width="9.140625" style="208"/>
    <col min="9468" max="9468" width="9.28515625" style="208" bestFit="1" customWidth="1"/>
    <col min="9469" max="9469" width="11.140625" style="208" customWidth="1"/>
    <col min="9470" max="9473" width="0" style="208" hidden="1" customWidth="1"/>
    <col min="9474" max="9474" width="4.140625" style="208" customWidth="1"/>
    <col min="9475" max="9479" width="0" style="208" hidden="1" customWidth="1"/>
    <col min="9480" max="9482" width="11.140625" style="208" customWidth="1"/>
    <col min="9483" max="9486" width="0" style="208" hidden="1" customWidth="1"/>
    <col min="9487" max="9487" width="11" style="208" customWidth="1"/>
    <col min="9488" max="9488" width="0" style="208" hidden="1" customWidth="1"/>
    <col min="9489" max="9489" width="11.140625" style="208" customWidth="1"/>
    <col min="9490" max="9494" width="0" style="208" hidden="1" customWidth="1"/>
    <col min="9495" max="9495" width="11.140625" style="208" customWidth="1"/>
    <col min="9496" max="9496" width="13.5703125" style="208" customWidth="1"/>
    <col min="9497" max="9497" width="12.7109375" style="208" customWidth="1"/>
    <col min="9498" max="9498" width="4.42578125" style="208" customWidth="1"/>
    <col min="9499" max="9499" width="13.28515625" style="208" customWidth="1"/>
    <col min="9500" max="9500" width="12.28515625" style="208" customWidth="1"/>
    <col min="9501" max="9501" width="14.7109375" style="208" customWidth="1"/>
    <col min="9502" max="9502" width="14.42578125" style="208" customWidth="1"/>
    <col min="9503" max="9723" width="9.140625" style="208"/>
    <col min="9724" max="9724" width="9.28515625" style="208" bestFit="1" customWidth="1"/>
    <col min="9725" max="9725" width="11.140625" style="208" customWidth="1"/>
    <col min="9726" max="9729" width="0" style="208" hidden="1" customWidth="1"/>
    <col min="9730" max="9730" width="4.140625" style="208" customWidth="1"/>
    <col min="9731" max="9735" width="0" style="208" hidden="1" customWidth="1"/>
    <col min="9736" max="9738" width="11.140625" style="208" customWidth="1"/>
    <col min="9739" max="9742" width="0" style="208" hidden="1" customWidth="1"/>
    <col min="9743" max="9743" width="11" style="208" customWidth="1"/>
    <col min="9744" max="9744" width="0" style="208" hidden="1" customWidth="1"/>
    <col min="9745" max="9745" width="11.140625" style="208" customWidth="1"/>
    <col min="9746" max="9750" width="0" style="208" hidden="1" customWidth="1"/>
    <col min="9751" max="9751" width="11.140625" style="208" customWidth="1"/>
    <col min="9752" max="9752" width="13.5703125" style="208" customWidth="1"/>
    <col min="9753" max="9753" width="12.7109375" style="208" customWidth="1"/>
    <col min="9754" max="9754" width="4.42578125" style="208" customWidth="1"/>
    <col min="9755" max="9755" width="13.28515625" style="208" customWidth="1"/>
    <col min="9756" max="9756" width="12.28515625" style="208" customWidth="1"/>
    <col min="9757" max="9757" width="14.7109375" style="208" customWidth="1"/>
    <col min="9758" max="9758" width="14.42578125" style="208" customWidth="1"/>
    <col min="9759" max="9979" width="9.140625" style="208"/>
    <col min="9980" max="9980" width="9.28515625" style="208" bestFit="1" customWidth="1"/>
    <col min="9981" max="9981" width="11.140625" style="208" customWidth="1"/>
    <col min="9982" max="9985" width="0" style="208" hidden="1" customWidth="1"/>
    <col min="9986" max="9986" width="4.140625" style="208" customWidth="1"/>
    <col min="9987" max="9991" width="0" style="208" hidden="1" customWidth="1"/>
    <col min="9992" max="9994" width="11.140625" style="208" customWidth="1"/>
    <col min="9995" max="9998" width="0" style="208" hidden="1" customWidth="1"/>
    <col min="9999" max="9999" width="11" style="208" customWidth="1"/>
    <col min="10000" max="10000" width="0" style="208" hidden="1" customWidth="1"/>
    <col min="10001" max="10001" width="11.140625" style="208" customWidth="1"/>
    <col min="10002" max="10006" width="0" style="208" hidden="1" customWidth="1"/>
    <col min="10007" max="10007" width="11.140625" style="208" customWidth="1"/>
    <col min="10008" max="10008" width="13.5703125" style="208" customWidth="1"/>
    <col min="10009" max="10009" width="12.7109375" style="208" customWidth="1"/>
    <col min="10010" max="10010" width="4.42578125" style="208" customWidth="1"/>
    <col min="10011" max="10011" width="13.28515625" style="208" customWidth="1"/>
    <col min="10012" max="10012" width="12.28515625" style="208" customWidth="1"/>
    <col min="10013" max="10013" width="14.7109375" style="208" customWidth="1"/>
    <col min="10014" max="10014" width="14.42578125" style="208" customWidth="1"/>
    <col min="10015" max="10235" width="9.140625" style="208"/>
    <col min="10236" max="10236" width="9.28515625" style="208" bestFit="1" customWidth="1"/>
    <col min="10237" max="10237" width="11.140625" style="208" customWidth="1"/>
    <col min="10238" max="10241" width="0" style="208" hidden="1" customWidth="1"/>
    <col min="10242" max="10242" width="4.140625" style="208" customWidth="1"/>
    <col min="10243" max="10247" width="0" style="208" hidden="1" customWidth="1"/>
    <col min="10248" max="10250" width="11.140625" style="208" customWidth="1"/>
    <col min="10251" max="10254" width="0" style="208" hidden="1" customWidth="1"/>
    <col min="10255" max="10255" width="11" style="208" customWidth="1"/>
    <col min="10256" max="10256" width="0" style="208" hidden="1" customWidth="1"/>
    <col min="10257" max="10257" width="11.140625" style="208" customWidth="1"/>
    <col min="10258" max="10262" width="0" style="208" hidden="1" customWidth="1"/>
    <col min="10263" max="10263" width="11.140625" style="208" customWidth="1"/>
    <col min="10264" max="10264" width="13.5703125" style="208" customWidth="1"/>
    <col min="10265" max="10265" width="12.7109375" style="208" customWidth="1"/>
    <col min="10266" max="10266" width="4.42578125" style="208" customWidth="1"/>
    <col min="10267" max="10267" width="13.28515625" style="208" customWidth="1"/>
    <col min="10268" max="10268" width="12.28515625" style="208" customWidth="1"/>
    <col min="10269" max="10269" width="14.7109375" style="208" customWidth="1"/>
    <col min="10270" max="10270" width="14.42578125" style="208" customWidth="1"/>
    <col min="10271" max="10491" width="9.140625" style="208"/>
    <col min="10492" max="10492" width="9.28515625" style="208" bestFit="1" customWidth="1"/>
    <col min="10493" max="10493" width="11.140625" style="208" customWidth="1"/>
    <col min="10494" max="10497" width="0" style="208" hidden="1" customWidth="1"/>
    <col min="10498" max="10498" width="4.140625" style="208" customWidth="1"/>
    <col min="10499" max="10503" width="0" style="208" hidden="1" customWidth="1"/>
    <col min="10504" max="10506" width="11.140625" style="208" customWidth="1"/>
    <col min="10507" max="10510" width="0" style="208" hidden="1" customWidth="1"/>
    <col min="10511" max="10511" width="11" style="208" customWidth="1"/>
    <col min="10512" max="10512" width="0" style="208" hidden="1" customWidth="1"/>
    <col min="10513" max="10513" width="11.140625" style="208" customWidth="1"/>
    <col min="10514" max="10518" width="0" style="208" hidden="1" customWidth="1"/>
    <col min="10519" max="10519" width="11.140625" style="208" customWidth="1"/>
    <col min="10520" max="10520" width="13.5703125" style="208" customWidth="1"/>
    <col min="10521" max="10521" width="12.7109375" style="208" customWidth="1"/>
    <col min="10522" max="10522" width="4.42578125" style="208" customWidth="1"/>
    <col min="10523" max="10523" width="13.28515625" style="208" customWidth="1"/>
    <col min="10524" max="10524" width="12.28515625" style="208" customWidth="1"/>
    <col min="10525" max="10525" width="14.7109375" style="208" customWidth="1"/>
    <col min="10526" max="10526" width="14.42578125" style="208" customWidth="1"/>
    <col min="10527" max="10747" width="9.140625" style="208"/>
    <col min="10748" max="10748" width="9.28515625" style="208" bestFit="1" customWidth="1"/>
    <col min="10749" max="10749" width="11.140625" style="208" customWidth="1"/>
    <col min="10750" max="10753" width="0" style="208" hidden="1" customWidth="1"/>
    <col min="10754" max="10754" width="4.140625" style="208" customWidth="1"/>
    <col min="10755" max="10759" width="0" style="208" hidden="1" customWidth="1"/>
    <col min="10760" max="10762" width="11.140625" style="208" customWidth="1"/>
    <col min="10763" max="10766" width="0" style="208" hidden="1" customWidth="1"/>
    <col min="10767" max="10767" width="11" style="208" customWidth="1"/>
    <col min="10768" max="10768" width="0" style="208" hidden="1" customWidth="1"/>
    <col min="10769" max="10769" width="11.140625" style="208" customWidth="1"/>
    <col min="10770" max="10774" width="0" style="208" hidden="1" customWidth="1"/>
    <col min="10775" max="10775" width="11.140625" style="208" customWidth="1"/>
    <col min="10776" max="10776" width="13.5703125" style="208" customWidth="1"/>
    <col min="10777" max="10777" width="12.7109375" style="208" customWidth="1"/>
    <col min="10778" max="10778" width="4.42578125" style="208" customWidth="1"/>
    <col min="10779" max="10779" width="13.28515625" style="208" customWidth="1"/>
    <col min="10780" max="10780" width="12.28515625" style="208" customWidth="1"/>
    <col min="10781" max="10781" width="14.7109375" style="208" customWidth="1"/>
    <col min="10782" max="10782" width="14.42578125" style="208" customWidth="1"/>
    <col min="10783" max="11003" width="9.140625" style="208"/>
    <col min="11004" max="11004" width="9.28515625" style="208" bestFit="1" customWidth="1"/>
    <col min="11005" max="11005" width="11.140625" style="208" customWidth="1"/>
    <col min="11006" max="11009" width="0" style="208" hidden="1" customWidth="1"/>
    <col min="11010" max="11010" width="4.140625" style="208" customWidth="1"/>
    <col min="11011" max="11015" width="0" style="208" hidden="1" customWidth="1"/>
    <col min="11016" max="11018" width="11.140625" style="208" customWidth="1"/>
    <col min="11019" max="11022" width="0" style="208" hidden="1" customWidth="1"/>
    <col min="11023" max="11023" width="11" style="208" customWidth="1"/>
    <col min="11024" max="11024" width="0" style="208" hidden="1" customWidth="1"/>
    <col min="11025" max="11025" width="11.140625" style="208" customWidth="1"/>
    <col min="11026" max="11030" width="0" style="208" hidden="1" customWidth="1"/>
    <col min="11031" max="11031" width="11.140625" style="208" customWidth="1"/>
    <col min="11032" max="11032" width="13.5703125" style="208" customWidth="1"/>
    <col min="11033" max="11033" width="12.7109375" style="208" customWidth="1"/>
    <col min="11034" max="11034" width="4.42578125" style="208" customWidth="1"/>
    <col min="11035" max="11035" width="13.28515625" style="208" customWidth="1"/>
    <col min="11036" max="11036" width="12.28515625" style="208" customWidth="1"/>
    <col min="11037" max="11037" width="14.7109375" style="208" customWidth="1"/>
    <col min="11038" max="11038" width="14.42578125" style="208" customWidth="1"/>
    <col min="11039" max="11259" width="9.140625" style="208"/>
    <col min="11260" max="11260" width="9.28515625" style="208" bestFit="1" customWidth="1"/>
    <col min="11261" max="11261" width="11.140625" style="208" customWidth="1"/>
    <col min="11262" max="11265" width="0" style="208" hidden="1" customWidth="1"/>
    <col min="11266" max="11266" width="4.140625" style="208" customWidth="1"/>
    <col min="11267" max="11271" width="0" style="208" hidden="1" customWidth="1"/>
    <col min="11272" max="11274" width="11.140625" style="208" customWidth="1"/>
    <col min="11275" max="11278" width="0" style="208" hidden="1" customWidth="1"/>
    <col min="11279" max="11279" width="11" style="208" customWidth="1"/>
    <col min="11280" max="11280" width="0" style="208" hidden="1" customWidth="1"/>
    <col min="11281" max="11281" width="11.140625" style="208" customWidth="1"/>
    <col min="11282" max="11286" width="0" style="208" hidden="1" customWidth="1"/>
    <col min="11287" max="11287" width="11.140625" style="208" customWidth="1"/>
    <col min="11288" max="11288" width="13.5703125" style="208" customWidth="1"/>
    <col min="11289" max="11289" width="12.7109375" style="208" customWidth="1"/>
    <col min="11290" max="11290" width="4.42578125" style="208" customWidth="1"/>
    <col min="11291" max="11291" width="13.28515625" style="208" customWidth="1"/>
    <col min="11292" max="11292" width="12.28515625" style="208" customWidth="1"/>
    <col min="11293" max="11293" width="14.7109375" style="208" customWidth="1"/>
    <col min="11294" max="11294" width="14.42578125" style="208" customWidth="1"/>
    <col min="11295" max="11515" width="9.140625" style="208"/>
    <col min="11516" max="11516" width="9.28515625" style="208" bestFit="1" customWidth="1"/>
    <col min="11517" max="11517" width="11.140625" style="208" customWidth="1"/>
    <col min="11518" max="11521" width="0" style="208" hidden="1" customWidth="1"/>
    <col min="11522" max="11522" width="4.140625" style="208" customWidth="1"/>
    <col min="11523" max="11527" width="0" style="208" hidden="1" customWidth="1"/>
    <col min="11528" max="11530" width="11.140625" style="208" customWidth="1"/>
    <col min="11531" max="11534" width="0" style="208" hidden="1" customWidth="1"/>
    <col min="11535" max="11535" width="11" style="208" customWidth="1"/>
    <col min="11536" max="11536" width="0" style="208" hidden="1" customWidth="1"/>
    <col min="11537" max="11537" width="11.140625" style="208" customWidth="1"/>
    <col min="11538" max="11542" width="0" style="208" hidden="1" customWidth="1"/>
    <col min="11543" max="11543" width="11.140625" style="208" customWidth="1"/>
    <col min="11544" max="11544" width="13.5703125" style="208" customWidth="1"/>
    <col min="11545" max="11545" width="12.7109375" style="208" customWidth="1"/>
    <col min="11546" max="11546" width="4.42578125" style="208" customWidth="1"/>
    <col min="11547" max="11547" width="13.28515625" style="208" customWidth="1"/>
    <col min="11548" max="11548" width="12.28515625" style="208" customWidth="1"/>
    <col min="11549" max="11549" width="14.7109375" style="208" customWidth="1"/>
    <col min="11550" max="11550" width="14.42578125" style="208" customWidth="1"/>
    <col min="11551" max="11771" width="9.140625" style="208"/>
    <col min="11772" max="11772" width="9.28515625" style="208" bestFit="1" customWidth="1"/>
    <col min="11773" max="11773" width="11.140625" style="208" customWidth="1"/>
    <col min="11774" max="11777" width="0" style="208" hidden="1" customWidth="1"/>
    <col min="11778" max="11778" width="4.140625" style="208" customWidth="1"/>
    <col min="11779" max="11783" width="0" style="208" hidden="1" customWidth="1"/>
    <col min="11784" max="11786" width="11.140625" style="208" customWidth="1"/>
    <col min="11787" max="11790" width="0" style="208" hidden="1" customWidth="1"/>
    <col min="11791" max="11791" width="11" style="208" customWidth="1"/>
    <col min="11792" max="11792" width="0" style="208" hidden="1" customWidth="1"/>
    <col min="11793" max="11793" width="11.140625" style="208" customWidth="1"/>
    <col min="11794" max="11798" width="0" style="208" hidden="1" customWidth="1"/>
    <col min="11799" max="11799" width="11.140625" style="208" customWidth="1"/>
    <col min="11800" max="11800" width="13.5703125" style="208" customWidth="1"/>
    <col min="11801" max="11801" width="12.7109375" style="208" customWidth="1"/>
    <col min="11802" max="11802" width="4.42578125" style="208" customWidth="1"/>
    <col min="11803" max="11803" width="13.28515625" style="208" customWidth="1"/>
    <col min="11804" max="11804" width="12.28515625" style="208" customWidth="1"/>
    <col min="11805" max="11805" width="14.7109375" style="208" customWidth="1"/>
    <col min="11806" max="11806" width="14.42578125" style="208" customWidth="1"/>
    <col min="11807" max="12027" width="9.140625" style="208"/>
    <col min="12028" max="12028" width="9.28515625" style="208" bestFit="1" customWidth="1"/>
    <col min="12029" max="12029" width="11.140625" style="208" customWidth="1"/>
    <col min="12030" max="12033" width="0" style="208" hidden="1" customWidth="1"/>
    <col min="12034" max="12034" width="4.140625" style="208" customWidth="1"/>
    <col min="12035" max="12039" width="0" style="208" hidden="1" customWidth="1"/>
    <col min="12040" max="12042" width="11.140625" style="208" customWidth="1"/>
    <col min="12043" max="12046" width="0" style="208" hidden="1" customWidth="1"/>
    <col min="12047" max="12047" width="11" style="208" customWidth="1"/>
    <col min="12048" max="12048" width="0" style="208" hidden="1" customWidth="1"/>
    <col min="12049" max="12049" width="11.140625" style="208" customWidth="1"/>
    <col min="12050" max="12054" width="0" style="208" hidden="1" customWidth="1"/>
    <col min="12055" max="12055" width="11.140625" style="208" customWidth="1"/>
    <col min="12056" max="12056" width="13.5703125" style="208" customWidth="1"/>
    <col min="12057" max="12057" width="12.7109375" style="208" customWidth="1"/>
    <col min="12058" max="12058" width="4.42578125" style="208" customWidth="1"/>
    <col min="12059" max="12059" width="13.28515625" style="208" customWidth="1"/>
    <col min="12060" max="12060" width="12.28515625" style="208" customWidth="1"/>
    <col min="12061" max="12061" width="14.7109375" style="208" customWidth="1"/>
    <col min="12062" max="12062" width="14.42578125" style="208" customWidth="1"/>
    <col min="12063" max="12283" width="9.140625" style="208"/>
    <col min="12284" max="12284" width="9.28515625" style="208" bestFit="1" customWidth="1"/>
    <col min="12285" max="12285" width="11.140625" style="208" customWidth="1"/>
    <col min="12286" max="12289" width="0" style="208" hidden="1" customWidth="1"/>
    <col min="12290" max="12290" width="4.140625" style="208" customWidth="1"/>
    <col min="12291" max="12295" width="0" style="208" hidden="1" customWidth="1"/>
    <col min="12296" max="12298" width="11.140625" style="208" customWidth="1"/>
    <col min="12299" max="12302" width="0" style="208" hidden="1" customWidth="1"/>
    <col min="12303" max="12303" width="11" style="208" customWidth="1"/>
    <col min="12304" max="12304" width="0" style="208" hidden="1" customWidth="1"/>
    <col min="12305" max="12305" width="11.140625" style="208" customWidth="1"/>
    <col min="12306" max="12310" width="0" style="208" hidden="1" customWidth="1"/>
    <col min="12311" max="12311" width="11.140625" style="208" customWidth="1"/>
    <col min="12312" max="12312" width="13.5703125" style="208" customWidth="1"/>
    <col min="12313" max="12313" width="12.7109375" style="208" customWidth="1"/>
    <col min="12314" max="12314" width="4.42578125" style="208" customWidth="1"/>
    <col min="12315" max="12315" width="13.28515625" style="208" customWidth="1"/>
    <col min="12316" max="12316" width="12.28515625" style="208" customWidth="1"/>
    <col min="12317" max="12317" width="14.7109375" style="208" customWidth="1"/>
    <col min="12318" max="12318" width="14.42578125" style="208" customWidth="1"/>
    <col min="12319" max="12539" width="9.140625" style="208"/>
    <col min="12540" max="12540" width="9.28515625" style="208" bestFit="1" customWidth="1"/>
    <col min="12541" max="12541" width="11.140625" style="208" customWidth="1"/>
    <col min="12542" max="12545" width="0" style="208" hidden="1" customWidth="1"/>
    <col min="12546" max="12546" width="4.140625" style="208" customWidth="1"/>
    <col min="12547" max="12551" width="0" style="208" hidden="1" customWidth="1"/>
    <col min="12552" max="12554" width="11.140625" style="208" customWidth="1"/>
    <col min="12555" max="12558" width="0" style="208" hidden="1" customWidth="1"/>
    <col min="12559" max="12559" width="11" style="208" customWidth="1"/>
    <col min="12560" max="12560" width="0" style="208" hidden="1" customWidth="1"/>
    <col min="12561" max="12561" width="11.140625" style="208" customWidth="1"/>
    <col min="12562" max="12566" width="0" style="208" hidden="1" customWidth="1"/>
    <col min="12567" max="12567" width="11.140625" style="208" customWidth="1"/>
    <col min="12568" max="12568" width="13.5703125" style="208" customWidth="1"/>
    <col min="12569" max="12569" width="12.7109375" style="208" customWidth="1"/>
    <col min="12570" max="12570" width="4.42578125" style="208" customWidth="1"/>
    <col min="12571" max="12571" width="13.28515625" style="208" customWidth="1"/>
    <col min="12572" max="12572" width="12.28515625" style="208" customWidth="1"/>
    <col min="12573" max="12573" width="14.7109375" style="208" customWidth="1"/>
    <col min="12574" max="12574" width="14.42578125" style="208" customWidth="1"/>
    <col min="12575" max="12795" width="9.140625" style="208"/>
    <col min="12796" max="12796" width="9.28515625" style="208" bestFit="1" customWidth="1"/>
    <col min="12797" max="12797" width="11.140625" style="208" customWidth="1"/>
    <col min="12798" max="12801" width="0" style="208" hidden="1" customWidth="1"/>
    <col min="12802" max="12802" width="4.140625" style="208" customWidth="1"/>
    <col min="12803" max="12807" width="0" style="208" hidden="1" customWidth="1"/>
    <col min="12808" max="12810" width="11.140625" style="208" customWidth="1"/>
    <col min="12811" max="12814" width="0" style="208" hidden="1" customWidth="1"/>
    <col min="12815" max="12815" width="11" style="208" customWidth="1"/>
    <col min="12816" max="12816" width="0" style="208" hidden="1" customWidth="1"/>
    <col min="12817" max="12817" width="11.140625" style="208" customWidth="1"/>
    <col min="12818" max="12822" width="0" style="208" hidden="1" customWidth="1"/>
    <col min="12823" max="12823" width="11.140625" style="208" customWidth="1"/>
    <col min="12824" max="12824" width="13.5703125" style="208" customWidth="1"/>
    <col min="12825" max="12825" width="12.7109375" style="208" customWidth="1"/>
    <col min="12826" max="12826" width="4.42578125" style="208" customWidth="1"/>
    <col min="12827" max="12827" width="13.28515625" style="208" customWidth="1"/>
    <col min="12828" max="12828" width="12.28515625" style="208" customWidth="1"/>
    <col min="12829" max="12829" width="14.7109375" style="208" customWidth="1"/>
    <col min="12830" max="12830" width="14.42578125" style="208" customWidth="1"/>
    <col min="12831" max="13051" width="9.140625" style="208"/>
    <col min="13052" max="13052" width="9.28515625" style="208" bestFit="1" customWidth="1"/>
    <col min="13053" max="13053" width="11.140625" style="208" customWidth="1"/>
    <col min="13054" max="13057" width="0" style="208" hidden="1" customWidth="1"/>
    <col min="13058" max="13058" width="4.140625" style="208" customWidth="1"/>
    <col min="13059" max="13063" width="0" style="208" hidden="1" customWidth="1"/>
    <col min="13064" max="13066" width="11.140625" style="208" customWidth="1"/>
    <col min="13067" max="13070" width="0" style="208" hidden="1" customWidth="1"/>
    <col min="13071" max="13071" width="11" style="208" customWidth="1"/>
    <col min="13072" max="13072" width="0" style="208" hidden="1" customWidth="1"/>
    <col min="13073" max="13073" width="11.140625" style="208" customWidth="1"/>
    <col min="13074" max="13078" width="0" style="208" hidden="1" customWidth="1"/>
    <col min="13079" max="13079" width="11.140625" style="208" customWidth="1"/>
    <col min="13080" max="13080" width="13.5703125" style="208" customWidth="1"/>
    <col min="13081" max="13081" width="12.7109375" style="208" customWidth="1"/>
    <col min="13082" max="13082" width="4.42578125" style="208" customWidth="1"/>
    <col min="13083" max="13083" width="13.28515625" style="208" customWidth="1"/>
    <col min="13084" max="13084" width="12.28515625" style="208" customWidth="1"/>
    <col min="13085" max="13085" width="14.7109375" style="208" customWidth="1"/>
    <col min="13086" max="13086" width="14.42578125" style="208" customWidth="1"/>
    <col min="13087" max="13307" width="9.140625" style="208"/>
    <col min="13308" max="13308" width="9.28515625" style="208" bestFit="1" customWidth="1"/>
    <col min="13309" max="13309" width="11.140625" style="208" customWidth="1"/>
    <col min="13310" max="13313" width="0" style="208" hidden="1" customWidth="1"/>
    <col min="13314" max="13314" width="4.140625" style="208" customWidth="1"/>
    <col min="13315" max="13319" width="0" style="208" hidden="1" customWidth="1"/>
    <col min="13320" max="13322" width="11.140625" style="208" customWidth="1"/>
    <col min="13323" max="13326" width="0" style="208" hidden="1" customWidth="1"/>
    <col min="13327" max="13327" width="11" style="208" customWidth="1"/>
    <col min="13328" max="13328" width="0" style="208" hidden="1" customWidth="1"/>
    <col min="13329" max="13329" width="11.140625" style="208" customWidth="1"/>
    <col min="13330" max="13334" width="0" style="208" hidden="1" customWidth="1"/>
    <col min="13335" max="13335" width="11.140625" style="208" customWidth="1"/>
    <col min="13336" max="13336" width="13.5703125" style="208" customWidth="1"/>
    <col min="13337" max="13337" width="12.7109375" style="208" customWidth="1"/>
    <col min="13338" max="13338" width="4.42578125" style="208" customWidth="1"/>
    <col min="13339" max="13339" width="13.28515625" style="208" customWidth="1"/>
    <col min="13340" max="13340" width="12.28515625" style="208" customWidth="1"/>
    <col min="13341" max="13341" width="14.7109375" style="208" customWidth="1"/>
    <col min="13342" max="13342" width="14.42578125" style="208" customWidth="1"/>
    <col min="13343" max="13563" width="9.140625" style="208"/>
    <col min="13564" max="13564" width="9.28515625" style="208" bestFit="1" customWidth="1"/>
    <col min="13565" max="13565" width="11.140625" style="208" customWidth="1"/>
    <col min="13566" max="13569" width="0" style="208" hidden="1" customWidth="1"/>
    <col min="13570" max="13570" width="4.140625" style="208" customWidth="1"/>
    <col min="13571" max="13575" width="0" style="208" hidden="1" customWidth="1"/>
    <col min="13576" max="13578" width="11.140625" style="208" customWidth="1"/>
    <col min="13579" max="13582" width="0" style="208" hidden="1" customWidth="1"/>
    <col min="13583" max="13583" width="11" style="208" customWidth="1"/>
    <col min="13584" max="13584" width="0" style="208" hidden="1" customWidth="1"/>
    <col min="13585" max="13585" width="11.140625" style="208" customWidth="1"/>
    <col min="13586" max="13590" width="0" style="208" hidden="1" customWidth="1"/>
    <col min="13591" max="13591" width="11.140625" style="208" customWidth="1"/>
    <col min="13592" max="13592" width="13.5703125" style="208" customWidth="1"/>
    <col min="13593" max="13593" width="12.7109375" style="208" customWidth="1"/>
    <col min="13594" max="13594" width="4.42578125" style="208" customWidth="1"/>
    <col min="13595" max="13595" width="13.28515625" style="208" customWidth="1"/>
    <col min="13596" max="13596" width="12.28515625" style="208" customWidth="1"/>
    <col min="13597" max="13597" width="14.7109375" style="208" customWidth="1"/>
    <col min="13598" max="13598" width="14.42578125" style="208" customWidth="1"/>
    <col min="13599" max="13819" width="9.140625" style="208"/>
    <col min="13820" max="13820" width="9.28515625" style="208" bestFit="1" customWidth="1"/>
    <col min="13821" max="13821" width="11.140625" style="208" customWidth="1"/>
    <col min="13822" max="13825" width="0" style="208" hidden="1" customWidth="1"/>
    <col min="13826" max="13826" width="4.140625" style="208" customWidth="1"/>
    <col min="13827" max="13831" width="0" style="208" hidden="1" customWidth="1"/>
    <col min="13832" max="13834" width="11.140625" style="208" customWidth="1"/>
    <col min="13835" max="13838" width="0" style="208" hidden="1" customWidth="1"/>
    <col min="13839" max="13839" width="11" style="208" customWidth="1"/>
    <col min="13840" max="13840" width="0" style="208" hidden="1" customWidth="1"/>
    <col min="13841" max="13841" width="11.140625" style="208" customWidth="1"/>
    <col min="13842" max="13846" width="0" style="208" hidden="1" customWidth="1"/>
    <col min="13847" max="13847" width="11.140625" style="208" customWidth="1"/>
    <col min="13848" max="13848" width="13.5703125" style="208" customWidth="1"/>
    <col min="13849" max="13849" width="12.7109375" style="208" customWidth="1"/>
    <col min="13850" max="13850" width="4.42578125" style="208" customWidth="1"/>
    <col min="13851" max="13851" width="13.28515625" style="208" customWidth="1"/>
    <col min="13852" max="13852" width="12.28515625" style="208" customWidth="1"/>
    <col min="13853" max="13853" width="14.7109375" style="208" customWidth="1"/>
    <col min="13854" max="13854" width="14.42578125" style="208" customWidth="1"/>
    <col min="13855" max="14075" width="9.140625" style="208"/>
    <col min="14076" max="14076" width="9.28515625" style="208" bestFit="1" customWidth="1"/>
    <col min="14077" max="14077" width="11.140625" style="208" customWidth="1"/>
    <col min="14078" max="14081" width="0" style="208" hidden="1" customWidth="1"/>
    <col min="14082" max="14082" width="4.140625" style="208" customWidth="1"/>
    <col min="14083" max="14087" width="0" style="208" hidden="1" customWidth="1"/>
    <col min="14088" max="14090" width="11.140625" style="208" customWidth="1"/>
    <col min="14091" max="14094" width="0" style="208" hidden="1" customWidth="1"/>
    <col min="14095" max="14095" width="11" style="208" customWidth="1"/>
    <col min="14096" max="14096" width="0" style="208" hidden="1" customWidth="1"/>
    <col min="14097" max="14097" width="11.140625" style="208" customWidth="1"/>
    <col min="14098" max="14102" width="0" style="208" hidden="1" customWidth="1"/>
    <col min="14103" max="14103" width="11.140625" style="208" customWidth="1"/>
    <col min="14104" max="14104" width="13.5703125" style="208" customWidth="1"/>
    <col min="14105" max="14105" width="12.7109375" style="208" customWidth="1"/>
    <col min="14106" max="14106" width="4.42578125" style="208" customWidth="1"/>
    <col min="14107" max="14107" width="13.28515625" style="208" customWidth="1"/>
    <col min="14108" max="14108" width="12.28515625" style="208" customWidth="1"/>
    <col min="14109" max="14109" width="14.7109375" style="208" customWidth="1"/>
    <col min="14110" max="14110" width="14.42578125" style="208" customWidth="1"/>
    <col min="14111" max="14331" width="9.140625" style="208"/>
    <col min="14332" max="14332" width="9.28515625" style="208" bestFit="1" customWidth="1"/>
    <col min="14333" max="14333" width="11.140625" style="208" customWidth="1"/>
    <col min="14334" max="14337" width="0" style="208" hidden="1" customWidth="1"/>
    <col min="14338" max="14338" width="4.140625" style="208" customWidth="1"/>
    <col min="14339" max="14343" width="0" style="208" hidden="1" customWidth="1"/>
    <col min="14344" max="14346" width="11.140625" style="208" customWidth="1"/>
    <col min="14347" max="14350" width="0" style="208" hidden="1" customWidth="1"/>
    <col min="14351" max="14351" width="11" style="208" customWidth="1"/>
    <col min="14352" max="14352" width="0" style="208" hidden="1" customWidth="1"/>
    <col min="14353" max="14353" width="11.140625" style="208" customWidth="1"/>
    <col min="14354" max="14358" width="0" style="208" hidden="1" customWidth="1"/>
    <col min="14359" max="14359" width="11.140625" style="208" customWidth="1"/>
    <col min="14360" max="14360" width="13.5703125" style="208" customWidth="1"/>
    <col min="14361" max="14361" width="12.7109375" style="208" customWidth="1"/>
    <col min="14362" max="14362" width="4.42578125" style="208" customWidth="1"/>
    <col min="14363" max="14363" width="13.28515625" style="208" customWidth="1"/>
    <col min="14364" max="14364" width="12.28515625" style="208" customWidth="1"/>
    <col min="14365" max="14365" width="14.7109375" style="208" customWidth="1"/>
    <col min="14366" max="14366" width="14.42578125" style="208" customWidth="1"/>
    <col min="14367" max="14587" width="9.140625" style="208"/>
    <col min="14588" max="14588" width="9.28515625" style="208" bestFit="1" customWidth="1"/>
    <col min="14589" max="14589" width="11.140625" style="208" customWidth="1"/>
    <col min="14590" max="14593" width="0" style="208" hidden="1" customWidth="1"/>
    <col min="14594" max="14594" width="4.140625" style="208" customWidth="1"/>
    <col min="14595" max="14599" width="0" style="208" hidden="1" customWidth="1"/>
    <col min="14600" max="14602" width="11.140625" style="208" customWidth="1"/>
    <col min="14603" max="14606" width="0" style="208" hidden="1" customWidth="1"/>
    <col min="14607" max="14607" width="11" style="208" customWidth="1"/>
    <col min="14608" max="14608" width="0" style="208" hidden="1" customWidth="1"/>
    <col min="14609" max="14609" width="11.140625" style="208" customWidth="1"/>
    <col min="14610" max="14614" width="0" style="208" hidden="1" customWidth="1"/>
    <col min="14615" max="14615" width="11.140625" style="208" customWidth="1"/>
    <col min="14616" max="14616" width="13.5703125" style="208" customWidth="1"/>
    <col min="14617" max="14617" width="12.7109375" style="208" customWidth="1"/>
    <col min="14618" max="14618" width="4.42578125" style="208" customWidth="1"/>
    <col min="14619" max="14619" width="13.28515625" style="208" customWidth="1"/>
    <col min="14620" max="14620" width="12.28515625" style="208" customWidth="1"/>
    <col min="14621" max="14621" width="14.7109375" style="208" customWidth="1"/>
    <col min="14622" max="14622" width="14.42578125" style="208" customWidth="1"/>
    <col min="14623" max="14843" width="9.140625" style="208"/>
    <col min="14844" max="14844" width="9.28515625" style="208" bestFit="1" customWidth="1"/>
    <col min="14845" max="14845" width="11.140625" style="208" customWidth="1"/>
    <col min="14846" max="14849" width="0" style="208" hidden="1" customWidth="1"/>
    <col min="14850" max="14850" width="4.140625" style="208" customWidth="1"/>
    <col min="14851" max="14855" width="0" style="208" hidden="1" customWidth="1"/>
    <col min="14856" max="14858" width="11.140625" style="208" customWidth="1"/>
    <col min="14859" max="14862" width="0" style="208" hidden="1" customWidth="1"/>
    <col min="14863" max="14863" width="11" style="208" customWidth="1"/>
    <col min="14864" max="14864" width="0" style="208" hidden="1" customWidth="1"/>
    <col min="14865" max="14865" width="11.140625" style="208" customWidth="1"/>
    <col min="14866" max="14870" width="0" style="208" hidden="1" customWidth="1"/>
    <col min="14871" max="14871" width="11.140625" style="208" customWidth="1"/>
    <col min="14872" max="14872" width="13.5703125" style="208" customWidth="1"/>
    <col min="14873" max="14873" width="12.7109375" style="208" customWidth="1"/>
    <col min="14874" max="14874" width="4.42578125" style="208" customWidth="1"/>
    <col min="14875" max="14875" width="13.28515625" style="208" customWidth="1"/>
    <col min="14876" max="14876" width="12.28515625" style="208" customWidth="1"/>
    <col min="14877" max="14877" width="14.7109375" style="208" customWidth="1"/>
    <col min="14878" max="14878" width="14.42578125" style="208" customWidth="1"/>
    <col min="14879" max="15099" width="9.140625" style="208"/>
    <col min="15100" max="15100" width="9.28515625" style="208" bestFit="1" customWidth="1"/>
    <col min="15101" max="15101" width="11.140625" style="208" customWidth="1"/>
    <col min="15102" max="15105" width="0" style="208" hidden="1" customWidth="1"/>
    <col min="15106" max="15106" width="4.140625" style="208" customWidth="1"/>
    <col min="15107" max="15111" width="0" style="208" hidden="1" customWidth="1"/>
    <col min="15112" max="15114" width="11.140625" style="208" customWidth="1"/>
    <col min="15115" max="15118" width="0" style="208" hidden="1" customWidth="1"/>
    <col min="15119" max="15119" width="11" style="208" customWidth="1"/>
    <col min="15120" max="15120" width="0" style="208" hidden="1" customWidth="1"/>
    <col min="15121" max="15121" width="11.140625" style="208" customWidth="1"/>
    <col min="15122" max="15126" width="0" style="208" hidden="1" customWidth="1"/>
    <col min="15127" max="15127" width="11.140625" style="208" customWidth="1"/>
    <col min="15128" max="15128" width="13.5703125" style="208" customWidth="1"/>
    <col min="15129" max="15129" width="12.7109375" style="208" customWidth="1"/>
    <col min="15130" max="15130" width="4.42578125" style="208" customWidth="1"/>
    <col min="15131" max="15131" width="13.28515625" style="208" customWidth="1"/>
    <col min="15132" max="15132" width="12.28515625" style="208" customWidth="1"/>
    <col min="15133" max="15133" width="14.7109375" style="208" customWidth="1"/>
    <col min="15134" max="15134" width="14.42578125" style="208" customWidth="1"/>
    <col min="15135" max="15355" width="9.140625" style="208"/>
    <col min="15356" max="15356" width="9.28515625" style="208" bestFit="1" customWidth="1"/>
    <col min="15357" max="15357" width="11.140625" style="208" customWidth="1"/>
    <col min="15358" max="15361" width="0" style="208" hidden="1" customWidth="1"/>
    <col min="15362" max="15362" width="4.140625" style="208" customWidth="1"/>
    <col min="15363" max="15367" width="0" style="208" hidden="1" customWidth="1"/>
    <col min="15368" max="15370" width="11.140625" style="208" customWidth="1"/>
    <col min="15371" max="15374" width="0" style="208" hidden="1" customWidth="1"/>
    <col min="15375" max="15375" width="11" style="208" customWidth="1"/>
    <col min="15376" max="15376" width="0" style="208" hidden="1" customWidth="1"/>
    <col min="15377" max="15377" width="11.140625" style="208" customWidth="1"/>
    <col min="15378" max="15382" width="0" style="208" hidden="1" customWidth="1"/>
    <col min="15383" max="15383" width="11.140625" style="208" customWidth="1"/>
    <col min="15384" max="15384" width="13.5703125" style="208" customWidth="1"/>
    <col min="15385" max="15385" width="12.7109375" style="208" customWidth="1"/>
    <col min="15386" max="15386" width="4.42578125" style="208" customWidth="1"/>
    <col min="15387" max="15387" width="13.28515625" style="208" customWidth="1"/>
    <col min="15388" max="15388" width="12.28515625" style="208" customWidth="1"/>
    <col min="15389" max="15389" width="14.7109375" style="208" customWidth="1"/>
    <col min="15390" max="15390" width="14.42578125" style="208" customWidth="1"/>
    <col min="15391" max="15611" width="9.140625" style="208"/>
    <col min="15612" max="15612" width="9.28515625" style="208" bestFit="1" customWidth="1"/>
    <col min="15613" max="15613" width="11.140625" style="208" customWidth="1"/>
    <col min="15614" max="15617" width="0" style="208" hidden="1" customWidth="1"/>
    <col min="15618" max="15618" width="4.140625" style="208" customWidth="1"/>
    <col min="15619" max="15623" width="0" style="208" hidden="1" customWidth="1"/>
    <col min="15624" max="15626" width="11.140625" style="208" customWidth="1"/>
    <col min="15627" max="15630" width="0" style="208" hidden="1" customWidth="1"/>
    <col min="15631" max="15631" width="11" style="208" customWidth="1"/>
    <col min="15632" max="15632" width="0" style="208" hidden="1" customWidth="1"/>
    <col min="15633" max="15633" width="11.140625" style="208" customWidth="1"/>
    <col min="15634" max="15638" width="0" style="208" hidden="1" customWidth="1"/>
    <col min="15639" max="15639" width="11.140625" style="208" customWidth="1"/>
    <col min="15640" max="15640" width="13.5703125" style="208" customWidth="1"/>
    <col min="15641" max="15641" width="12.7109375" style="208" customWidth="1"/>
    <col min="15642" max="15642" width="4.42578125" style="208" customWidth="1"/>
    <col min="15643" max="15643" width="13.28515625" style="208" customWidth="1"/>
    <col min="15644" max="15644" width="12.28515625" style="208" customWidth="1"/>
    <col min="15645" max="15645" width="14.7109375" style="208" customWidth="1"/>
    <col min="15646" max="15646" width="14.42578125" style="208" customWidth="1"/>
    <col min="15647" max="15867" width="9.140625" style="208"/>
    <col min="15868" max="15868" width="9.28515625" style="208" bestFit="1" customWidth="1"/>
    <col min="15869" max="15869" width="11.140625" style="208" customWidth="1"/>
    <col min="15870" max="15873" width="0" style="208" hidden="1" customWidth="1"/>
    <col min="15874" max="15874" width="4.140625" style="208" customWidth="1"/>
    <col min="15875" max="15879" width="0" style="208" hidden="1" customWidth="1"/>
    <col min="15880" max="15882" width="11.140625" style="208" customWidth="1"/>
    <col min="15883" max="15886" width="0" style="208" hidden="1" customWidth="1"/>
    <col min="15887" max="15887" width="11" style="208" customWidth="1"/>
    <col min="15888" max="15888" width="0" style="208" hidden="1" customWidth="1"/>
    <col min="15889" max="15889" width="11.140625" style="208" customWidth="1"/>
    <col min="15890" max="15894" width="0" style="208" hidden="1" customWidth="1"/>
    <col min="15895" max="15895" width="11.140625" style="208" customWidth="1"/>
    <col min="15896" max="15896" width="13.5703125" style="208" customWidth="1"/>
    <col min="15897" max="15897" width="12.7109375" style="208" customWidth="1"/>
    <col min="15898" max="15898" width="4.42578125" style="208" customWidth="1"/>
    <col min="15899" max="15899" width="13.28515625" style="208" customWidth="1"/>
    <col min="15900" max="15900" width="12.28515625" style="208" customWidth="1"/>
    <col min="15901" max="15901" width="14.7109375" style="208" customWidth="1"/>
    <col min="15902" max="15902" width="14.42578125" style="208" customWidth="1"/>
    <col min="15903" max="16123" width="9.140625" style="208"/>
    <col min="16124" max="16124" width="9.28515625" style="208" bestFit="1" customWidth="1"/>
    <col min="16125" max="16125" width="11.140625" style="208" customWidth="1"/>
    <col min="16126" max="16129" width="0" style="208" hidden="1" customWidth="1"/>
    <col min="16130" max="16130" width="4.140625" style="208" customWidth="1"/>
    <col min="16131" max="16135" width="0" style="208" hidden="1" customWidth="1"/>
    <col min="16136" max="16138" width="11.140625" style="208" customWidth="1"/>
    <col min="16139" max="16142" width="0" style="208" hidden="1" customWidth="1"/>
    <col min="16143" max="16143" width="11" style="208" customWidth="1"/>
    <col min="16144" max="16144" width="0" style="208" hidden="1" customWidth="1"/>
    <col min="16145" max="16145" width="11.140625" style="208" customWidth="1"/>
    <col min="16146" max="16150" width="0" style="208" hidden="1" customWidth="1"/>
    <col min="16151" max="16151" width="11.140625" style="208" customWidth="1"/>
    <col min="16152" max="16152" width="13.5703125" style="208" customWidth="1"/>
    <col min="16153" max="16153" width="12.7109375" style="208" customWidth="1"/>
    <col min="16154" max="16154" width="4.42578125" style="208" customWidth="1"/>
    <col min="16155" max="16155" width="13.28515625" style="208" customWidth="1"/>
    <col min="16156" max="16156" width="12.28515625" style="208" customWidth="1"/>
    <col min="16157" max="16157" width="14.7109375" style="208" customWidth="1"/>
    <col min="16158" max="16158" width="14.42578125" style="208" customWidth="1"/>
    <col min="16159" max="16384" width="9.140625" style="208"/>
  </cols>
  <sheetData>
    <row r="2" spans="1:30" x14ac:dyDescent="0.2">
      <c r="A2" s="208" t="s">
        <v>0</v>
      </c>
      <c r="N2" s="209"/>
    </row>
    <row r="3" spans="1:30" x14ac:dyDescent="0.2">
      <c r="A3" s="208" t="s">
        <v>747</v>
      </c>
    </row>
    <row r="4" spans="1:30" x14ac:dyDescent="0.2">
      <c r="A4" s="208" t="s">
        <v>748</v>
      </c>
    </row>
    <row r="5" spans="1:30" ht="13.5" thickBot="1" x14ac:dyDescent="0.25">
      <c r="A5" s="208" t="s">
        <v>718</v>
      </c>
    </row>
    <row r="6" spans="1:30" ht="12.75" customHeight="1" x14ac:dyDescent="0.2">
      <c r="A6" s="271" t="s">
        <v>401</v>
      </c>
      <c r="B6" s="250" t="s">
        <v>719</v>
      </c>
      <c r="C6" s="280"/>
      <c r="D6" s="280"/>
      <c r="E6" s="280"/>
      <c r="F6" s="281" t="s">
        <v>720</v>
      </c>
      <c r="G6" s="280"/>
      <c r="H6" s="280"/>
      <c r="I6" s="280"/>
      <c r="J6" s="280"/>
      <c r="K6" s="280"/>
      <c r="L6" s="280"/>
      <c r="M6" s="213" t="s">
        <v>721</v>
      </c>
      <c r="N6" s="213" t="s">
        <v>722</v>
      </c>
      <c r="O6" s="213" t="s">
        <v>723</v>
      </c>
      <c r="P6" s="272"/>
      <c r="Q6" s="272"/>
      <c r="R6" s="272"/>
      <c r="S6" s="253" t="s">
        <v>742</v>
      </c>
      <c r="T6" s="213" t="s">
        <v>724</v>
      </c>
      <c r="U6" s="272" t="s">
        <v>749</v>
      </c>
      <c r="V6" s="213" t="s">
        <v>725</v>
      </c>
      <c r="W6" s="272"/>
      <c r="X6" s="272"/>
      <c r="Y6" s="272"/>
      <c r="Z6" s="272"/>
      <c r="AA6" s="253" t="s">
        <v>726</v>
      </c>
      <c r="AB6" s="213" t="s">
        <v>726</v>
      </c>
      <c r="AC6" s="216" t="s">
        <v>723</v>
      </c>
      <c r="AD6" s="334" t="s">
        <v>727</v>
      </c>
    </row>
    <row r="7" spans="1:30" x14ac:dyDescent="0.2">
      <c r="A7" s="273"/>
      <c r="B7" s="255" t="s">
        <v>729</v>
      </c>
      <c r="C7" s="280"/>
      <c r="D7" s="280"/>
      <c r="E7" s="280"/>
      <c r="F7" s="282" t="s">
        <v>730</v>
      </c>
      <c r="G7" s="280"/>
      <c r="H7" s="280"/>
      <c r="I7" s="280"/>
      <c r="J7" s="280"/>
      <c r="K7" s="280"/>
      <c r="L7" s="280"/>
      <c r="M7" s="220" t="s">
        <v>731</v>
      </c>
      <c r="N7" s="220" t="s">
        <v>731</v>
      </c>
      <c r="O7" s="220" t="s">
        <v>731</v>
      </c>
      <c r="P7" s="274"/>
      <c r="Q7" s="274"/>
      <c r="R7" s="274"/>
      <c r="S7" s="221" t="s">
        <v>731</v>
      </c>
      <c r="T7" s="220" t="s">
        <v>731</v>
      </c>
      <c r="U7" s="274" t="s">
        <v>731</v>
      </c>
      <c r="V7" s="220" t="s">
        <v>731</v>
      </c>
      <c r="W7" s="274"/>
      <c r="X7" s="274"/>
      <c r="Y7" s="274"/>
      <c r="Z7" s="274"/>
      <c r="AA7" s="221" t="s">
        <v>729</v>
      </c>
      <c r="AB7" s="220" t="s">
        <v>731</v>
      </c>
      <c r="AC7" s="220" t="s">
        <v>731</v>
      </c>
      <c r="AD7" s="334"/>
    </row>
    <row r="8" spans="1:30" ht="13.5" thickBot="1" x14ac:dyDescent="0.25">
      <c r="A8" s="283" t="s">
        <v>733</v>
      </c>
      <c r="B8" s="275" t="s">
        <v>734</v>
      </c>
      <c r="C8" s="280"/>
      <c r="D8" s="280"/>
      <c r="E8" s="280"/>
      <c r="F8" s="284" t="s">
        <v>735</v>
      </c>
      <c r="G8" s="280"/>
      <c r="H8" s="280"/>
      <c r="I8" s="280"/>
      <c r="J8" s="280"/>
      <c r="K8" s="280"/>
      <c r="L8" s="280"/>
      <c r="M8" s="226" t="s">
        <v>734</v>
      </c>
      <c r="N8" s="226" t="s">
        <v>734</v>
      </c>
      <c r="O8" s="226" t="s">
        <v>734</v>
      </c>
      <c r="P8" s="260"/>
      <c r="Q8" s="260"/>
      <c r="R8" s="260"/>
      <c r="S8" s="261" t="s">
        <v>734</v>
      </c>
      <c r="T8" s="226" t="s">
        <v>734</v>
      </c>
      <c r="U8" s="260" t="s">
        <v>734</v>
      </c>
      <c r="V8" s="226" t="s">
        <v>734</v>
      </c>
      <c r="W8" s="260"/>
      <c r="X8" s="260"/>
      <c r="Y8" s="260"/>
      <c r="Z8" s="260"/>
      <c r="AA8" s="261" t="s">
        <v>734</v>
      </c>
      <c r="AB8" s="226" t="s">
        <v>734</v>
      </c>
      <c r="AC8" s="220" t="s">
        <v>734</v>
      </c>
      <c r="AD8" s="334"/>
    </row>
    <row r="9" spans="1:30" ht="15" x14ac:dyDescent="0.25">
      <c r="A9" s="262">
        <v>0</v>
      </c>
      <c r="B9" s="263">
        <f>'[1]39A DR'!F8</f>
        <v>57310.537499999991</v>
      </c>
      <c r="F9" s="276">
        <f>(B9/193)*3</f>
        <v>890.83737046632109</v>
      </c>
      <c r="M9" s="231">
        <f>(B9/192)*195</f>
        <v>58206.014648437493</v>
      </c>
      <c r="N9" s="231">
        <f>(B9/192)*197</f>
        <v>58802.999414062491</v>
      </c>
      <c r="O9" s="231">
        <f>(B9/192)*202</f>
        <v>60295.461328124991</v>
      </c>
      <c r="P9" s="230"/>
      <c r="Q9" s="230"/>
      <c r="R9" s="230"/>
      <c r="S9" s="230"/>
      <c r="T9" s="231">
        <f>(B9/192)*212</f>
        <v>63280.385156249991</v>
      </c>
      <c r="U9" s="230"/>
      <c r="V9" s="231">
        <f>(B9/192)*220</f>
        <v>65668.324218749985</v>
      </c>
      <c r="W9" s="230"/>
      <c r="X9" s="230"/>
      <c r="Y9" s="230"/>
      <c r="Z9" s="230"/>
      <c r="AA9" s="230"/>
      <c r="AB9" s="231">
        <f>(B9/193)*245</f>
        <v>72751.718588082891</v>
      </c>
      <c r="AC9" s="222" t="s">
        <v>732</v>
      </c>
      <c r="AD9" s="334"/>
    </row>
    <row r="10" spans="1:30" ht="15" x14ac:dyDescent="0.25">
      <c r="A10" s="262">
        <v>1</v>
      </c>
      <c r="B10" s="263">
        <f>'[1]39A DR'!F9</f>
        <v>57654.400724999992</v>
      </c>
      <c r="F10" s="277">
        <f t="shared" ref="F10:F40" si="0">(B10/193)*3</f>
        <v>896.18239468911906</v>
      </c>
      <c r="M10" s="231">
        <f t="shared" ref="M10:M40" si="1">(B10/192)*195</f>
        <v>58555.250736328111</v>
      </c>
      <c r="N10" s="231">
        <f t="shared" ref="N10:N40" si="2">(B10/192)*197</f>
        <v>59155.817410546864</v>
      </c>
      <c r="O10" s="231">
        <f t="shared" ref="O10:O40" si="3">(B10/192)*202</f>
        <v>60657.234096093736</v>
      </c>
      <c r="P10" s="230"/>
      <c r="Q10" s="230"/>
      <c r="R10" s="230"/>
      <c r="S10" s="230"/>
      <c r="T10" s="231">
        <f t="shared" ref="T10:T40" si="4">(B10/192)*212</f>
        <v>63660.067467187488</v>
      </c>
      <c r="U10" s="230"/>
      <c r="V10" s="231">
        <f t="shared" ref="V10:V40" si="5">(B10/192)*220</f>
        <v>66062.334164062486</v>
      </c>
      <c r="W10" s="230"/>
      <c r="X10" s="230"/>
      <c r="Y10" s="230"/>
      <c r="Z10" s="230"/>
      <c r="AA10" s="230"/>
      <c r="AB10" s="231">
        <f t="shared" ref="AB10:AB40" si="6">(B10/193)*245</f>
        <v>73188.228899611393</v>
      </c>
      <c r="AC10" s="222" t="s">
        <v>736</v>
      </c>
      <c r="AD10" s="334"/>
    </row>
    <row r="11" spans="1:30" ht="15" x14ac:dyDescent="0.25">
      <c r="A11" s="262">
        <v>2</v>
      </c>
      <c r="B11" s="263">
        <f>'[1]39A DR'!F10</f>
        <v>58000.32712935</v>
      </c>
      <c r="F11" s="277">
        <f t="shared" si="0"/>
        <v>901.55948905725381</v>
      </c>
      <c r="M11" s="231">
        <f t="shared" si="1"/>
        <v>58906.582240746087</v>
      </c>
      <c r="N11" s="231">
        <f t="shared" si="2"/>
        <v>59510.752315010155</v>
      </c>
      <c r="O11" s="231">
        <f t="shared" si="3"/>
        <v>61021.17750067031</v>
      </c>
      <c r="P11" s="230"/>
      <c r="Q11" s="230"/>
      <c r="R11" s="230"/>
      <c r="S11" s="230"/>
      <c r="T11" s="231">
        <f t="shared" si="4"/>
        <v>64042.02787199062</v>
      </c>
      <c r="U11" s="230"/>
      <c r="V11" s="231">
        <f t="shared" si="5"/>
        <v>66458.708169046877</v>
      </c>
      <c r="W11" s="230"/>
      <c r="X11" s="230"/>
      <c r="Y11" s="230"/>
      <c r="Z11" s="230"/>
      <c r="AA11" s="230"/>
      <c r="AB11" s="231">
        <f t="shared" si="6"/>
        <v>73627.358273009071</v>
      </c>
      <c r="AC11" s="235" t="s">
        <v>737</v>
      </c>
      <c r="AD11" s="332"/>
    </row>
    <row r="12" spans="1:30" ht="15" x14ac:dyDescent="0.25">
      <c r="A12" s="262">
        <v>3</v>
      </c>
      <c r="B12" s="263">
        <f>'[1]39A DR'!F11</f>
        <v>58348.3290921261</v>
      </c>
      <c r="F12" s="277">
        <f t="shared" si="0"/>
        <v>906.96884599159739</v>
      </c>
      <c r="M12" s="231">
        <f t="shared" si="1"/>
        <v>59260.021734190566</v>
      </c>
      <c r="N12" s="231">
        <f t="shared" si="2"/>
        <v>59867.816828900213</v>
      </c>
      <c r="O12" s="231">
        <f t="shared" si="3"/>
        <v>61387.304565674327</v>
      </c>
      <c r="P12" s="230"/>
      <c r="Q12" s="230"/>
      <c r="R12" s="230"/>
      <c r="S12" s="230"/>
      <c r="T12" s="231">
        <f t="shared" si="4"/>
        <v>64426.280039222562</v>
      </c>
      <c r="U12" s="230"/>
      <c r="V12" s="231">
        <f t="shared" si="5"/>
        <v>66857.46041806115</v>
      </c>
      <c r="W12" s="230"/>
      <c r="X12" s="230"/>
      <c r="Y12" s="230"/>
      <c r="Z12" s="230"/>
      <c r="AA12" s="230"/>
      <c r="AB12" s="231">
        <f t="shared" si="6"/>
        <v>74069.122422647124</v>
      </c>
      <c r="AC12" s="265">
        <f t="shared" ref="AC12:AC40" si="7">(O12*1.06)</f>
        <v>65070.542839614791</v>
      </c>
      <c r="AD12" s="276">
        <f>V12*1.06</f>
        <v>70868.908043144824</v>
      </c>
    </row>
    <row r="13" spans="1:30" ht="15" x14ac:dyDescent="0.25">
      <c r="A13" s="262">
        <v>4</v>
      </c>
      <c r="B13" s="263">
        <f>'[1]39A DR'!F12</f>
        <v>59077.68320577767</v>
      </c>
      <c r="F13" s="277">
        <f t="shared" si="0"/>
        <v>918.30595656649234</v>
      </c>
      <c r="M13" s="231">
        <f t="shared" si="1"/>
        <v>60000.772005867948</v>
      </c>
      <c r="N13" s="231">
        <f t="shared" si="2"/>
        <v>60616.164539261466</v>
      </c>
      <c r="O13" s="231">
        <f t="shared" si="3"/>
        <v>62154.645872745255</v>
      </c>
      <c r="P13" s="230"/>
      <c r="Q13" s="230"/>
      <c r="R13" s="230"/>
      <c r="S13" s="230"/>
      <c r="T13" s="231">
        <f t="shared" si="4"/>
        <v>65231.608539712841</v>
      </c>
      <c r="U13" s="230"/>
      <c r="V13" s="231">
        <f t="shared" si="5"/>
        <v>67693.178673286908</v>
      </c>
      <c r="W13" s="230"/>
      <c r="X13" s="230"/>
      <c r="Y13" s="230"/>
      <c r="Z13" s="230"/>
      <c r="AA13" s="230"/>
      <c r="AB13" s="231">
        <f t="shared" si="6"/>
        <v>74994.986452930214</v>
      </c>
      <c r="AC13" s="265">
        <f t="shared" si="7"/>
        <v>65883.924625109968</v>
      </c>
      <c r="AD13" s="277">
        <f t="shared" ref="AD13:AD40" si="8">V13*1.06</f>
        <v>71754.769393684124</v>
      </c>
    </row>
    <row r="14" spans="1:30" ht="15" x14ac:dyDescent="0.25">
      <c r="A14" s="262">
        <v>5</v>
      </c>
      <c r="B14" s="263">
        <f>'[1]39A DR'!F13</f>
        <v>59816.154245849895</v>
      </c>
      <c r="F14" s="277">
        <f t="shared" si="0"/>
        <v>929.78478102357349</v>
      </c>
      <c r="M14" s="231">
        <f t="shared" si="1"/>
        <v>60750.781655941304</v>
      </c>
      <c r="N14" s="231">
        <f t="shared" si="2"/>
        <v>61373.866596002241</v>
      </c>
      <c r="O14" s="231">
        <f t="shared" si="3"/>
        <v>62931.578946154579</v>
      </c>
      <c r="P14" s="230"/>
      <c r="Q14" s="230"/>
      <c r="R14" s="230"/>
      <c r="S14" s="230"/>
      <c r="T14" s="231">
        <f t="shared" si="4"/>
        <v>66047.00364645927</v>
      </c>
      <c r="U14" s="230"/>
      <c r="V14" s="231">
        <f t="shared" si="5"/>
        <v>68539.343406703003</v>
      </c>
      <c r="W14" s="230"/>
      <c r="X14" s="230"/>
      <c r="Y14" s="230"/>
      <c r="Z14" s="230"/>
      <c r="AA14" s="230"/>
      <c r="AB14" s="231">
        <f t="shared" si="6"/>
        <v>75932.423783591832</v>
      </c>
      <c r="AC14" s="265">
        <f t="shared" si="7"/>
        <v>66707.473682923854</v>
      </c>
      <c r="AD14" s="277">
        <f t="shared" si="8"/>
        <v>72651.70401110519</v>
      </c>
    </row>
    <row r="15" spans="1:30" ht="15" x14ac:dyDescent="0.25">
      <c r="A15" s="262">
        <v>6</v>
      </c>
      <c r="B15" s="263">
        <f>'[1]39A DR'!F14</f>
        <v>60713.396559537636</v>
      </c>
      <c r="F15" s="277">
        <f t="shared" si="0"/>
        <v>943.73155273892701</v>
      </c>
      <c r="M15" s="231">
        <f t="shared" si="1"/>
        <v>61662.043380780407</v>
      </c>
      <c r="N15" s="231">
        <f t="shared" si="2"/>
        <v>62294.474594942258</v>
      </c>
      <c r="O15" s="231">
        <f t="shared" si="3"/>
        <v>63875.552630346887</v>
      </c>
      <c r="P15" s="230"/>
      <c r="Q15" s="230"/>
      <c r="R15" s="230"/>
      <c r="S15" s="230"/>
      <c r="T15" s="231">
        <f t="shared" si="4"/>
        <v>67037.708701156138</v>
      </c>
      <c r="U15" s="230"/>
      <c r="V15" s="231">
        <f t="shared" si="5"/>
        <v>69567.433557803539</v>
      </c>
      <c r="W15" s="230"/>
      <c r="X15" s="230"/>
      <c r="Y15" s="230"/>
      <c r="Z15" s="230"/>
      <c r="AA15" s="230"/>
      <c r="AB15" s="231">
        <f t="shared" si="6"/>
        <v>77071.410140345703</v>
      </c>
      <c r="AC15" s="265">
        <f t="shared" si="7"/>
        <v>67708.085788167708</v>
      </c>
      <c r="AD15" s="277">
        <f t="shared" si="8"/>
        <v>73741.479571271761</v>
      </c>
    </row>
    <row r="16" spans="1:30" ht="15" x14ac:dyDescent="0.25">
      <c r="A16" s="262">
        <v>7</v>
      </c>
      <c r="B16" s="263">
        <f>'[1]39A DR'!F15</f>
        <v>61624.097507930688</v>
      </c>
      <c r="F16" s="277">
        <f t="shared" si="0"/>
        <v>957.8875260300108</v>
      </c>
      <c r="M16" s="231">
        <f t="shared" si="1"/>
        <v>62586.974031492107</v>
      </c>
      <c r="N16" s="231">
        <f t="shared" si="2"/>
        <v>63228.891713866382</v>
      </c>
      <c r="O16" s="231">
        <f t="shared" si="3"/>
        <v>64833.685919802076</v>
      </c>
      <c r="P16" s="230"/>
      <c r="Q16" s="230"/>
      <c r="R16" s="230"/>
      <c r="S16" s="230"/>
      <c r="T16" s="231">
        <f t="shared" si="4"/>
        <v>68043.27433167347</v>
      </c>
      <c r="U16" s="230"/>
      <c r="V16" s="231">
        <f t="shared" si="5"/>
        <v>70610.945061170583</v>
      </c>
      <c r="W16" s="230"/>
      <c r="X16" s="230"/>
      <c r="Y16" s="230"/>
      <c r="Z16" s="230"/>
      <c r="AA16" s="230"/>
      <c r="AB16" s="231">
        <f t="shared" si="6"/>
        <v>78227.481292450873</v>
      </c>
      <c r="AC16" s="265">
        <f t="shared" si="7"/>
        <v>68723.707074990205</v>
      </c>
      <c r="AD16" s="277">
        <f t="shared" si="8"/>
        <v>74847.601764840816</v>
      </c>
    </row>
    <row r="17" spans="1:30" ht="15" x14ac:dyDescent="0.25">
      <c r="A17" s="262">
        <v>8</v>
      </c>
      <c r="B17" s="263">
        <f>'[1]39A DR'!F16</f>
        <v>62548.45897054964</v>
      </c>
      <c r="F17" s="277">
        <f t="shared" si="0"/>
        <v>972.25583892046075</v>
      </c>
      <c r="M17" s="231">
        <f t="shared" si="1"/>
        <v>63525.778641964476</v>
      </c>
      <c r="N17" s="231">
        <f t="shared" si="2"/>
        <v>64177.325089574369</v>
      </c>
      <c r="O17" s="231">
        <f t="shared" si="3"/>
        <v>65806.191208599106</v>
      </c>
      <c r="P17" s="230"/>
      <c r="Q17" s="230"/>
      <c r="R17" s="230"/>
      <c r="S17" s="230"/>
      <c r="T17" s="231">
        <f t="shared" si="4"/>
        <v>69063.923446648565</v>
      </c>
      <c r="U17" s="230"/>
      <c r="V17" s="231">
        <f t="shared" si="5"/>
        <v>71670.109237088123</v>
      </c>
      <c r="W17" s="230"/>
      <c r="X17" s="230"/>
      <c r="Y17" s="230"/>
      <c r="Z17" s="230"/>
      <c r="AA17" s="230"/>
      <c r="AB17" s="231">
        <f t="shared" si="6"/>
        <v>79400.893511837639</v>
      </c>
      <c r="AC17" s="265">
        <f t="shared" si="7"/>
        <v>69754.562681115058</v>
      </c>
      <c r="AD17" s="277">
        <f t="shared" si="8"/>
        <v>75970.31579131342</v>
      </c>
    </row>
    <row r="18" spans="1:30" ht="15" x14ac:dyDescent="0.25">
      <c r="A18" s="262">
        <v>9</v>
      </c>
      <c r="B18" s="263">
        <f>'[1]39A DR'!F17</f>
        <v>63486.685855107884</v>
      </c>
      <c r="F18" s="277">
        <f t="shared" si="0"/>
        <v>986.83967650426757</v>
      </c>
      <c r="M18" s="231">
        <f t="shared" si="1"/>
        <v>64478.665321593951</v>
      </c>
      <c r="N18" s="231">
        <f t="shared" si="2"/>
        <v>65139.984965917989</v>
      </c>
      <c r="O18" s="231">
        <f t="shared" si="3"/>
        <v>66793.284076728087</v>
      </c>
      <c r="P18" s="230"/>
      <c r="Q18" s="230"/>
      <c r="R18" s="230"/>
      <c r="S18" s="230"/>
      <c r="T18" s="231">
        <f t="shared" si="4"/>
        <v>70099.882298348297</v>
      </c>
      <c r="U18" s="230"/>
      <c r="V18" s="231">
        <f t="shared" si="5"/>
        <v>72745.160875644448</v>
      </c>
      <c r="W18" s="230"/>
      <c r="X18" s="230"/>
      <c r="Y18" s="230"/>
      <c r="Z18" s="230"/>
      <c r="AA18" s="230"/>
      <c r="AB18" s="231">
        <f t="shared" si="6"/>
        <v>80591.906914515188</v>
      </c>
      <c r="AC18" s="265">
        <f t="shared" si="7"/>
        <v>70800.881121331782</v>
      </c>
      <c r="AD18" s="277">
        <f t="shared" si="8"/>
        <v>77109.870528183121</v>
      </c>
    </row>
    <row r="19" spans="1:30" ht="15" x14ac:dyDescent="0.25">
      <c r="A19" s="262">
        <v>10</v>
      </c>
      <c r="B19" s="263">
        <f>'[1]39A DR'!F18</f>
        <v>64438.986142934489</v>
      </c>
      <c r="F19" s="277">
        <f t="shared" si="0"/>
        <v>1001.6422716518315</v>
      </c>
      <c r="M19" s="231">
        <f t="shared" si="1"/>
        <v>65445.845301417838</v>
      </c>
      <c r="N19" s="231">
        <f t="shared" si="2"/>
        <v>66117.084740406746</v>
      </c>
      <c r="O19" s="231">
        <f t="shared" si="3"/>
        <v>67795.183337878989</v>
      </c>
      <c r="P19" s="230"/>
      <c r="Q19" s="230"/>
      <c r="R19" s="230"/>
      <c r="S19" s="230"/>
      <c r="T19" s="231">
        <f t="shared" si="4"/>
        <v>71151.380532823503</v>
      </c>
      <c r="U19" s="230"/>
      <c r="V19" s="231">
        <f t="shared" si="5"/>
        <v>73836.338288779109</v>
      </c>
      <c r="W19" s="230"/>
      <c r="X19" s="230"/>
      <c r="Y19" s="230"/>
      <c r="Z19" s="230"/>
      <c r="AA19" s="230"/>
      <c r="AB19" s="231">
        <f t="shared" si="6"/>
        <v>81800.785518232908</v>
      </c>
      <c r="AC19" s="265">
        <f t="shared" si="7"/>
        <v>71862.894338151731</v>
      </c>
      <c r="AD19" s="277">
        <f t="shared" si="8"/>
        <v>78266.518586105856</v>
      </c>
    </row>
    <row r="20" spans="1:30" ht="15" x14ac:dyDescent="0.25">
      <c r="A20" s="262">
        <v>11</v>
      </c>
      <c r="B20" s="263">
        <f>'[1]39A DR'!F19</f>
        <v>65405.570935078511</v>
      </c>
      <c r="F20" s="277">
        <f t="shared" si="0"/>
        <v>1016.666905726609</v>
      </c>
      <c r="M20" s="231">
        <f t="shared" si="1"/>
        <v>66427.532980939111</v>
      </c>
      <c r="N20" s="231">
        <f t="shared" si="2"/>
        <v>67108.84101151285</v>
      </c>
      <c r="O20" s="231">
        <f t="shared" si="3"/>
        <v>68812.111087947182</v>
      </c>
      <c r="P20" s="230"/>
      <c r="Q20" s="230"/>
      <c r="R20" s="230"/>
      <c r="S20" s="230"/>
      <c r="T20" s="231">
        <f t="shared" si="4"/>
        <v>72218.65124081586</v>
      </c>
      <c r="U20" s="230"/>
      <c r="V20" s="231">
        <f t="shared" si="5"/>
        <v>74943.883363110799</v>
      </c>
      <c r="W20" s="230"/>
      <c r="X20" s="230"/>
      <c r="Y20" s="230"/>
      <c r="Z20" s="230"/>
      <c r="AA20" s="230"/>
      <c r="AB20" s="231">
        <f t="shared" si="6"/>
        <v>83027.797301006402</v>
      </c>
      <c r="AC20" s="265">
        <f t="shared" si="7"/>
        <v>72940.837753224012</v>
      </c>
      <c r="AD20" s="277">
        <f t="shared" si="8"/>
        <v>79440.516364897456</v>
      </c>
    </row>
    <row r="21" spans="1:30" ht="15" x14ac:dyDescent="0.25">
      <c r="A21" s="262">
        <v>12</v>
      </c>
      <c r="B21" s="263">
        <f>'[1]39A DR'!F20</f>
        <v>66386.654499104683</v>
      </c>
      <c r="F21" s="277">
        <f t="shared" si="0"/>
        <v>1031.9169093125079</v>
      </c>
      <c r="M21" s="231">
        <f t="shared" si="1"/>
        <v>67423.945975653201</v>
      </c>
      <c r="N21" s="231">
        <f t="shared" si="2"/>
        <v>68115.473626685533</v>
      </c>
      <c r="O21" s="231">
        <f t="shared" si="3"/>
        <v>69844.292754266382</v>
      </c>
      <c r="P21" s="230"/>
      <c r="Q21" s="230"/>
      <c r="R21" s="230"/>
      <c r="S21" s="230"/>
      <c r="T21" s="231">
        <f t="shared" si="4"/>
        <v>73301.931009428095</v>
      </c>
      <c r="U21" s="230"/>
      <c r="V21" s="231">
        <f t="shared" si="5"/>
        <v>76068.041613557449</v>
      </c>
      <c r="W21" s="230"/>
      <c r="X21" s="230"/>
      <c r="Y21" s="230"/>
      <c r="Z21" s="230"/>
      <c r="AA21" s="230"/>
      <c r="AB21" s="231">
        <f t="shared" si="6"/>
        <v>84273.21426052149</v>
      </c>
      <c r="AC21" s="265">
        <f t="shared" si="7"/>
        <v>74034.950319522366</v>
      </c>
      <c r="AD21" s="277">
        <f t="shared" si="8"/>
        <v>80632.124110370904</v>
      </c>
    </row>
    <row r="22" spans="1:30" ht="15" x14ac:dyDescent="0.25">
      <c r="A22" s="262">
        <v>13</v>
      </c>
      <c r="B22" s="263">
        <f>'[1]39A DR'!F21</f>
        <v>67382.454316591247</v>
      </c>
      <c r="F22" s="277">
        <f t="shared" si="0"/>
        <v>1047.3956629521956</v>
      </c>
      <c r="M22" s="231">
        <f t="shared" si="1"/>
        <v>68435.30516528798</v>
      </c>
      <c r="N22" s="231">
        <f t="shared" si="2"/>
        <v>69137.205731085807</v>
      </c>
      <c r="O22" s="231">
        <f t="shared" si="3"/>
        <v>70891.957145580382</v>
      </c>
      <c r="P22" s="230"/>
      <c r="Q22" s="230"/>
      <c r="R22" s="230"/>
      <c r="S22" s="230"/>
      <c r="T22" s="231">
        <f t="shared" si="4"/>
        <v>74401.459974569501</v>
      </c>
      <c r="U22" s="230"/>
      <c r="V22" s="231">
        <f t="shared" si="5"/>
        <v>77209.062237760809</v>
      </c>
      <c r="W22" s="230"/>
      <c r="X22" s="230"/>
      <c r="Y22" s="230"/>
      <c r="Z22" s="230"/>
      <c r="AA22" s="230"/>
      <c r="AB22" s="231">
        <f t="shared" si="6"/>
        <v>85537.312474429302</v>
      </c>
      <c r="AC22" s="265">
        <f t="shared" si="7"/>
        <v>75145.474574315202</v>
      </c>
      <c r="AD22" s="277">
        <f t="shared" si="8"/>
        <v>81841.60597202646</v>
      </c>
    </row>
    <row r="23" spans="1:30" ht="15" x14ac:dyDescent="0.25">
      <c r="A23" s="262">
        <v>14</v>
      </c>
      <c r="B23" s="263">
        <f>'[1]39A DR'!F22</f>
        <v>68393.191131340107</v>
      </c>
      <c r="F23" s="277">
        <f t="shared" si="0"/>
        <v>1063.1065978964784</v>
      </c>
      <c r="M23" s="231">
        <f t="shared" si="1"/>
        <v>69461.8347427673</v>
      </c>
      <c r="N23" s="231">
        <f t="shared" si="2"/>
        <v>70174.263817052095</v>
      </c>
      <c r="O23" s="231">
        <f t="shared" si="3"/>
        <v>71955.336502764068</v>
      </c>
      <c r="P23" s="230"/>
      <c r="Q23" s="230"/>
      <c r="R23" s="230"/>
      <c r="S23" s="230"/>
      <c r="T23" s="231">
        <f t="shared" si="4"/>
        <v>75517.481874188044</v>
      </c>
      <c r="U23" s="230"/>
      <c r="V23" s="231">
        <f t="shared" si="5"/>
        <v>78367.198171327211</v>
      </c>
      <c r="W23" s="230"/>
      <c r="X23" s="230"/>
      <c r="Y23" s="230"/>
      <c r="Z23" s="230"/>
      <c r="AA23" s="230"/>
      <c r="AB23" s="231">
        <f t="shared" si="6"/>
        <v>86820.372161545733</v>
      </c>
      <c r="AC23" s="265">
        <f t="shared" si="7"/>
        <v>76272.656692929915</v>
      </c>
      <c r="AD23" s="277">
        <f t="shared" si="8"/>
        <v>83069.230061606853</v>
      </c>
    </row>
    <row r="24" spans="1:30" ht="15" x14ac:dyDescent="0.25">
      <c r="A24" s="262">
        <v>15</v>
      </c>
      <c r="B24" s="263">
        <f>'[1]39A DR'!F23</f>
        <v>69419.08899831021</v>
      </c>
      <c r="F24" s="277">
        <f t="shared" si="0"/>
        <v>1079.0531968649254</v>
      </c>
      <c r="M24" s="231">
        <f t="shared" si="1"/>
        <v>70503.762263908808</v>
      </c>
      <c r="N24" s="231">
        <f t="shared" si="2"/>
        <v>71226.877774307868</v>
      </c>
      <c r="O24" s="231">
        <f t="shared" si="3"/>
        <v>73034.666550305526</v>
      </c>
      <c r="P24" s="230"/>
      <c r="Q24" s="230"/>
      <c r="R24" s="230"/>
      <c r="S24" s="230"/>
      <c r="T24" s="231">
        <f t="shared" si="4"/>
        <v>76650.244102300858</v>
      </c>
      <c r="U24" s="230"/>
      <c r="V24" s="231">
        <f t="shared" si="5"/>
        <v>79542.706143897114</v>
      </c>
      <c r="W24" s="230"/>
      <c r="X24" s="230"/>
      <c r="Y24" s="230"/>
      <c r="Z24" s="230"/>
      <c r="AA24" s="230"/>
      <c r="AB24" s="231">
        <f t="shared" si="6"/>
        <v>88122.677743968918</v>
      </c>
      <c r="AC24" s="265">
        <f t="shared" si="7"/>
        <v>77416.746543323869</v>
      </c>
      <c r="AD24" s="277">
        <f t="shared" si="8"/>
        <v>84315.268512530951</v>
      </c>
    </row>
    <row r="25" spans="1:30" ht="15" x14ac:dyDescent="0.25">
      <c r="A25" s="262">
        <v>16</v>
      </c>
      <c r="B25" s="263">
        <f>'[1]39A DR'!F24</f>
        <v>70460.375333284843</v>
      </c>
      <c r="F25" s="277">
        <f t="shared" si="0"/>
        <v>1095.2389948178991</v>
      </c>
      <c r="M25" s="231">
        <f t="shared" si="1"/>
        <v>71561.31869786742</v>
      </c>
      <c r="N25" s="231">
        <f t="shared" si="2"/>
        <v>72295.280940922472</v>
      </c>
      <c r="O25" s="231">
        <f t="shared" si="3"/>
        <v>74130.186548560087</v>
      </c>
      <c r="P25" s="230"/>
      <c r="Q25" s="230"/>
      <c r="R25" s="230"/>
      <c r="S25" s="230"/>
      <c r="T25" s="231">
        <f t="shared" si="4"/>
        <v>77799.997763835345</v>
      </c>
      <c r="U25" s="230"/>
      <c r="V25" s="231">
        <f t="shared" si="5"/>
        <v>80735.846736055551</v>
      </c>
      <c r="W25" s="230"/>
      <c r="X25" s="230"/>
      <c r="Y25" s="230"/>
      <c r="Z25" s="230"/>
      <c r="AA25" s="230"/>
      <c r="AB25" s="231">
        <f t="shared" si="6"/>
        <v>89444.517910128416</v>
      </c>
      <c r="AC25" s="265">
        <f t="shared" si="7"/>
        <v>78577.997741473693</v>
      </c>
      <c r="AD25" s="277">
        <f t="shared" si="8"/>
        <v>85579.997540218887</v>
      </c>
    </row>
    <row r="26" spans="1:30" ht="15" x14ac:dyDescent="0.25">
      <c r="A26" s="262">
        <v>17</v>
      </c>
      <c r="B26" s="263">
        <f>'[1]39A DR'!F25</f>
        <v>71517.280963284094</v>
      </c>
      <c r="F26" s="277">
        <f t="shared" si="0"/>
        <v>1111.6675797401672</v>
      </c>
      <c r="M26" s="231">
        <f t="shared" si="1"/>
        <v>72634.738478335406</v>
      </c>
      <c r="N26" s="231">
        <f t="shared" si="2"/>
        <v>73379.710155036286</v>
      </c>
      <c r="O26" s="231">
        <f t="shared" si="3"/>
        <v>75242.139346788477</v>
      </c>
      <c r="P26" s="230"/>
      <c r="Q26" s="230"/>
      <c r="R26" s="230"/>
      <c r="S26" s="230"/>
      <c r="T26" s="231">
        <f t="shared" si="4"/>
        <v>78966.997730292846</v>
      </c>
      <c r="U26" s="230"/>
      <c r="V26" s="231">
        <f t="shared" si="5"/>
        <v>81946.884437096349</v>
      </c>
      <c r="W26" s="230"/>
      <c r="X26" s="230"/>
      <c r="Y26" s="230"/>
      <c r="Z26" s="230"/>
      <c r="AA26" s="230"/>
      <c r="AB26" s="231">
        <f t="shared" si="6"/>
        <v>90786.185678780326</v>
      </c>
      <c r="AC26" s="265">
        <f t="shared" si="7"/>
        <v>79756.667707595785</v>
      </c>
      <c r="AD26" s="277">
        <f t="shared" si="8"/>
        <v>86863.697503322139</v>
      </c>
    </row>
    <row r="27" spans="1:30" ht="15" x14ac:dyDescent="0.25">
      <c r="A27" s="262">
        <v>18</v>
      </c>
      <c r="B27" s="263">
        <f>'[1]39A DR'!F26</f>
        <v>72590.040177733361</v>
      </c>
      <c r="F27" s="277">
        <f t="shared" si="0"/>
        <v>1128.3425934362699</v>
      </c>
      <c r="M27" s="231">
        <f t="shared" si="1"/>
        <v>73724.259555510434</v>
      </c>
      <c r="N27" s="231">
        <f t="shared" si="2"/>
        <v>74480.405807361836</v>
      </c>
      <c r="O27" s="231">
        <f t="shared" si="3"/>
        <v>76370.771436990297</v>
      </c>
      <c r="P27" s="230"/>
      <c r="Q27" s="230"/>
      <c r="R27" s="230"/>
      <c r="S27" s="230"/>
      <c r="T27" s="231">
        <f t="shared" si="4"/>
        <v>80151.502696247248</v>
      </c>
      <c r="U27" s="230"/>
      <c r="V27" s="231">
        <f t="shared" si="5"/>
        <v>83176.087703652811</v>
      </c>
      <c r="W27" s="230"/>
      <c r="X27" s="230"/>
      <c r="Y27" s="230"/>
      <c r="Z27" s="230"/>
      <c r="AA27" s="230"/>
      <c r="AB27" s="231">
        <f t="shared" si="6"/>
        <v>92147.978463962048</v>
      </c>
      <c r="AC27" s="265">
        <f t="shared" si="7"/>
        <v>80953.017723209719</v>
      </c>
      <c r="AD27" s="277">
        <f t="shared" si="8"/>
        <v>88166.652965871981</v>
      </c>
    </row>
    <row r="28" spans="1:30" ht="15" x14ac:dyDescent="0.25">
      <c r="A28" s="262">
        <v>19</v>
      </c>
      <c r="B28" s="263">
        <f>'[1]39A DR'!F27</f>
        <v>73678.89078039935</v>
      </c>
      <c r="F28" s="277">
        <f t="shared" si="0"/>
        <v>1145.2677323378136</v>
      </c>
      <c r="M28" s="231">
        <f t="shared" si="1"/>
        <v>74830.123448843093</v>
      </c>
      <c r="N28" s="231">
        <f t="shared" si="2"/>
        <v>75597.61189447224</v>
      </c>
      <c r="O28" s="231">
        <f t="shared" si="3"/>
        <v>77516.333008545145</v>
      </c>
      <c r="P28" s="230"/>
      <c r="Q28" s="230"/>
      <c r="R28" s="230"/>
      <c r="S28" s="230"/>
      <c r="T28" s="231">
        <f t="shared" si="4"/>
        <v>81353.775236690941</v>
      </c>
      <c r="U28" s="230"/>
      <c r="V28" s="231">
        <f t="shared" si="5"/>
        <v>84423.729019207589</v>
      </c>
      <c r="W28" s="230"/>
      <c r="X28" s="230"/>
      <c r="Y28" s="230"/>
      <c r="Z28" s="230"/>
      <c r="AA28" s="230"/>
      <c r="AB28" s="231">
        <f t="shared" si="6"/>
        <v>93530.19814092145</v>
      </c>
      <c r="AC28" s="265">
        <f t="shared" si="7"/>
        <v>82167.312989057857</v>
      </c>
      <c r="AD28" s="277">
        <f t="shared" si="8"/>
        <v>89489.152760360055</v>
      </c>
    </row>
    <row r="29" spans="1:30" ht="15" x14ac:dyDescent="0.25">
      <c r="A29" s="262">
        <v>20</v>
      </c>
      <c r="B29" s="263">
        <f>'[1]39A DR'!F28</f>
        <v>74784.074142105324</v>
      </c>
      <c r="F29" s="277">
        <f t="shared" si="0"/>
        <v>1162.4467483228807</v>
      </c>
      <c r="M29" s="231">
        <f t="shared" si="1"/>
        <v>75952.575300575729</v>
      </c>
      <c r="N29" s="231">
        <f t="shared" si="2"/>
        <v>76731.576072889322</v>
      </c>
      <c r="O29" s="231">
        <f t="shared" si="3"/>
        <v>78679.078003673319</v>
      </c>
      <c r="P29" s="230"/>
      <c r="Q29" s="230"/>
      <c r="R29" s="230"/>
      <c r="S29" s="230"/>
      <c r="T29" s="231">
        <f t="shared" si="4"/>
        <v>82574.0818652413</v>
      </c>
      <c r="U29" s="230"/>
      <c r="V29" s="231">
        <f t="shared" si="5"/>
        <v>85690.084954495687</v>
      </c>
      <c r="W29" s="230"/>
      <c r="X29" s="230"/>
      <c r="Y29" s="230"/>
      <c r="Z29" s="230"/>
      <c r="AA29" s="230"/>
      <c r="AB29" s="231">
        <f t="shared" si="6"/>
        <v>94933.151113035259</v>
      </c>
      <c r="AC29" s="265">
        <f t="shared" si="7"/>
        <v>83399.822683893726</v>
      </c>
      <c r="AD29" s="277">
        <f t="shared" si="8"/>
        <v>90831.490051765431</v>
      </c>
    </row>
    <row r="30" spans="1:30" ht="15" x14ac:dyDescent="0.25">
      <c r="A30" s="262">
        <v>21</v>
      </c>
      <c r="B30" s="263">
        <f>'[1]39A DR'!F29</f>
        <v>75905.835254236896</v>
      </c>
      <c r="F30" s="277">
        <f t="shared" si="0"/>
        <v>1179.8834495477238</v>
      </c>
      <c r="M30" s="231">
        <f t="shared" si="1"/>
        <v>77091.86393008435</v>
      </c>
      <c r="N30" s="231">
        <f t="shared" si="2"/>
        <v>77882.549713982648</v>
      </c>
      <c r="O30" s="231">
        <f t="shared" si="3"/>
        <v>79859.264173728399</v>
      </c>
      <c r="P30" s="230"/>
      <c r="Q30" s="230"/>
      <c r="R30" s="230"/>
      <c r="S30" s="230"/>
      <c r="T30" s="231">
        <f t="shared" si="4"/>
        <v>83812.693093219903</v>
      </c>
      <c r="U30" s="230"/>
      <c r="V30" s="231">
        <f t="shared" si="5"/>
        <v>86975.436228813109</v>
      </c>
      <c r="W30" s="230"/>
      <c r="X30" s="230"/>
      <c r="Y30" s="230"/>
      <c r="Z30" s="230"/>
      <c r="AA30" s="230"/>
      <c r="AB30" s="231">
        <f t="shared" si="6"/>
        <v>96357.148379730774</v>
      </c>
      <c r="AC30" s="265">
        <f t="shared" si="7"/>
        <v>84650.820024152112</v>
      </c>
      <c r="AD30" s="277">
        <f t="shared" si="8"/>
        <v>92193.962402541903</v>
      </c>
    </row>
    <row r="31" spans="1:30" ht="15" x14ac:dyDescent="0.25">
      <c r="A31" s="262">
        <v>22</v>
      </c>
      <c r="B31" s="263">
        <f>'[1]39A DR'!F30</f>
        <v>77044.422783050453</v>
      </c>
      <c r="F31" s="277">
        <f t="shared" si="0"/>
        <v>1197.5817012909397</v>
      </c>
      <c r="M31" s="231">
        <f t="shared" si="1"/>
        <v>78248.24188903562</v>
      </c>
      <c r="N31" s="231">
        <f t="shared" si="2"/>
        <v>79050.787959692389</v>
      </c>
      <c r="O31" s="231">
        <f t="shared" si="3"/>
        <v>81057.153136334324</v>
      </c>
      <c r="P31" s="230"/>
      <c r="Q31" s="230"/>
      <c r="R31" s="230"/>
      <c r="S31" s="230"/>
      <c r="T31" s="231">
        <f t="shared" si="4"/>
        <v>85069.883489618209</v>
      </c>
      <c r="U31" s="230"/>
      <c r="V31" s="231">
        <f t="shared" si="5"/>
        <v>88280.067772245311</v>
      </c>
      <c r="W31" s="230"/>
      <c r="X31" s="230"/>
      <c r="Y31" s="230"/>
      <c r="Z31" s="230"/>
      <c r="AA31" s="230"/>
      <c r="AB31" s="231">
        <f t="shared" si="6"/>
        <v>97802.505605426748</v>
      </c>
      <c r="AC31" s="265">
        <f t="shared" si="7"/>
        <v>85920.582324514384</v>
      </c>
      <c r="AD31" s="277">
        <f t="shared" si="8"/>
        <v>93576.871838580031</v>
      </c>
    </row>
    <row r="32" spans="1:30" ht="15" x14ac:dyDescent="0.25">
      <c r="A32" s="262">
        <v>23</v>
      </c>
      <c r="B32" s="263">
        <f>'[1]39A DR'!F31</f>
        <v>78200.089124796214</v>
      </c>
      <c r="F32" s="277">
        <f t="shared" si="0"/>
        <v>1215.5454268103038</v>
      </c>
      <c r="M32" s="231">
        <f t="shared" si="1"/>
        <v>79421.965517371151</v>
      </c>
      <c r="N32" s="231">
        <f t="shared" si="2"/>
        <v>80236.549779087785</v>
      </c>
      <c r="O32" s="231">
        <f t="shared" si="3"/>
        <v>82273.010433379357</v>
      </c>
      <c r="P32" s="230"/>
      <c r="Q32" s="230"/>
      <c r="R32" s="230"/>
      <c r="S32" s="230"/>
      <c r="T32" s="231">
        <f t="shared" si="4"/>
        <v>86345.931741962486</v>
      </c>
      <c r="U32" s="230"/>
      <c r="V32" s="231">
        <f t="shared" si="5"/>
        <v>89604.268788828995</v>
      </c>
      <c r="W32" s="230"/>
      <c r="X32" s="230"/>
      <c r="Y32" s="230"/>
      <c r="Z32" s="230"/>
      <c r="AA32" s="230"/>
      <c r="AB32" s="231">
        <f t="shared" si="6"/>
        <v>99269.543189508142</v>
      </c>
      <c r="AC32" s="265">
        <f t="shared" si="7"/>
        <v>87209.39105938212</v>
      </c>
      <c r="AD32" s="277">
        <f t="shared" si="8"/>
        <v>94980.524916158742</v>
      </c>
    </row>
    <row r="33" spans="1:30" ht="15" x14ac:dyDescent="0.25">
      <c r="A33" s="262">
        <v>24</v>
      </c>
      <c r="B33" s="263">
        <f>'[1]39A DR'!F32</f>
        <v>79373.090461668136</v>
      </c>
      <c r="F33" s="277">
        <f t="shared" si="0"/>
        <v>1233.778608212458</v>
      </c>
      <c r="M33" s="231">
        <f t="shared" si="1"/>
        <v>80613.295000131693</v>
      </c>
      <c r="N33" s="231">
        <f t="shared" si="2"/>
        <v>81440.098025774074</v>
      </c>
      <c r="O33" s="231">
        <f t="shared" si="3"/>
        <v>83507.105589880011</v>
      </c>
      <c r="P33" s="230"/>
      <c r="Q33" s="230"/>
      <c r="R33" s="230"/>
      <c r="S33" s="230"/>
      <c r="T33" s="231">
        <f t="shared" si="4"/>
        <v>87641.120718091901</v>
      </c>
      <c r="U33" s="230"/>
      <c r="V33" s="231">
        <f t="shared" si="5"/>
        <v>90948.332820661395</v>
      </c>
      <c r="W33" s="230"/>
      <c r="X33" s="230"/>
      <c r="Y33" s="230"/>
      <c r="Z33" s="230"/>
      <c r="AA33" s="230"/>
      <c r="AB33" s="231">
        <f t="shared" si="6"/>
        <v>100758.58633735075</v>
      </c>
      <c r="AC33" s="265">
        <f t="shared" si="7"/>
        <v>88517.531925272822</v>
      </c>
      <c r="AD33" s="277">
        <f t="shared" si="8"/>
        <v>96405.232789901085</v>
      </c>
    </row>
    <row r="34" spans="1:30" ht="15" x14ac:dyDescent="0.25">
      <c r="A34" s="262">
        <v>25</v>
      </c>
      <c r="B34" s="263">
        <f>'[1]39A DR'!F33</f>
        <v>80563.686818593167</v>
      </c>
      <c r="F34" s="277">
        <f t="shared" si="0"/>
        <v>1252.2852873356451</v>
      </c>
      <c r="M34" s="231">
        <f t="shared" si="1"/>
        <v>81822.494425133686</v>
      </c>
      <c r="N34" s="231">
        <f t="shared" si="2"/>
        <v>82661.699496160698</v>
      </c>
      <c r="O34" s="231">
        <f t="shared" si="3"/>
        <v>84759.712173728229</v>
      </c>
      <c r="P34" s="230"/>
      <c r="Q34" s="230"/>
      <c r="R34" s="230"/>
      <c r="S34" s="230"/>
      <c r="T34" s="231">
        <f t="shared" si="4"/>
        <v>88955.73752886329</v>
      </c>
      <c r="U34" s="230"/>
      <c r="V34" s="231">
        <f t="shared" si="5"/>
        <v>92312.557812971339</v>
      </c>
      <c r="W34" s="230"/>
      <c r="X34" s="230"/>
      <c r="Y34" s="230"/>
      <c r="Z34" s="230"/>
      <c r="AA34" s="230"/>
      <c r="AB34" s="231">
        <f t="shared" si="6"/>
        <v>102269.96513241102</v>
      </c>
      <c r="AC34" s="265">
        <f t="shared" si="7"/>
        <v>89845.294904151931</v>
      </c>
      <c r="AD34" s="277">
        <f t="shared" si="8"/>
        <v>97851.311281749629</v>
      </c>
    </row>
    <row r="35" spans="1:30" ht="15" x14ac:dyDescent="0.25">
      <c r="A35" s="262">
        <v>26</v>
      </c>
      <c r="B35" s="263">
        <f>'[1]39A DR'!F34</f>
        <v>81772.142120872057</v>
      </c>
      <c r="F35" s="277">
        <f t="shared" si="0"/>
        <v>1271.0695666456795</v>
      </c>
      <c r="M35" s="231">
        <f t="shared" si="1"/>
        <v>83049.831841510677</v>
      </c>
      <c r="N35" s="231">
        <f t="shared" si="2"/>
        <v>83901.6249886031</v>
      </c>
      <c r="O35" s="231">
        <f t="shared" si="3"/>
        <v>86031.107856334143</v>
      </c>
      <c r="P35" s="230"/>
      <c r="Q35" s="230"/>
      <c r="R35" s="230"/>
      <c r="S35" s="230"/>
      <c r="T35" s="231">
        <f t="shared" si="4"/>
        <v>90290.07359179623</v>
      </c>
      <c r="U35" s="230"/>
      <c r="V35" s="231">
        <f t="shared" si="5"/>
        <v>93697.246180165894</v>
      </c>
      <c r="W35" s="230"/>
      <c r="X35" s="230"/>
      <c r="Y35" s="230"/>
      <c r="Z35" s="230"/>
      <c r="AA35" s="230"/>
      <c r="AB35" s="231">
        <f t="shared" si="6"/>
        <v>103804.01460939717</v>
      </c>
      <c r="AC35" s="265">
        <f t="shared" si="7"/>
        <v>91192.974327714197</v>
      </c>
      <c r="AD35" s="277">
        <f t="shared" si="8"/>
        <v>99319.080950975855</v>
      </c>
    </row>
    <row r="36" spans="1:30" ht="15" x14ac:dyDescent="0.25">
      <c r="A36" s="262">
        <v>27</v>
      </c>
      <c r="B36" s="263">
        <f>'[1]39A DR'!F35</f>
        <v>82998.724252685119</v>
      </c>
      <c r="F36" s="277">
        <f t="shared" si="0"/>
        <v>1290.1356101453644</v>
      </c>
      <c r="M36" s="231">
        <f t="shared" si="1"/>
        <v>84295.579319133321</v>
      </c>
      <c r="N36" s="231">
        <f t="shared" si="2"/>
        <v>85160.149363432123</v>
      </c>
      <c r="O36" s="231">
        <f t="shared" si="3"/>
        <v>87321.574474179128</v>
      </c>
      <c r="P36" s="230"/>
      <c r="Q36" s="230"/>
      <c r="R36" s="230"/>
      <c r="S36" s="230"/>
      <c r="T36" s="231">
        <f t="shared" si="4"/>
        <v>91644.424695673151</v>
      </c>
      <c r="U36" s="230"/>
      <c r="V36" s="231">
        <f t="shared" si="5"/>
        <v>95102.704872868359</v>
      </c>
      <c r="W36" s="230"/>
      <c r="X36" s="230"/>
      <c r="Y36" s="230"/>
      <c r="Z36" s="230"/>
      <c r="AA36" s="230"/>
      <c r="AB36" s="231">
        <f t="shared" si="6"/>
        <v>105361.0748285381</v>
      </c>
      <c r="AC36" s="265">
        <f t="shared" si="7"/>
        <v>92560.868942629881</v>
      </c>
      <c r="AD36" s="277">
        <f t="shared" si="8"/>
        <v>100808.86716524046</v>
      </c>
    </row>
    <row r="37" spans="1:30" ht="15" x14ac:dyDescent="0.25">
      <c r="A37" s="262">
        <v>28</v>
      </c>
      <c r="B37" s="263">
        <f>'[1]39A DR'!F36</f>
        <v>84243.705116475379</v>
      </c>
      <c r="F37" s="277">
        <f t="shared" si="0"/>
        <v>1309.4876442975446</v>
      </c>
      <c r="M37" s="231">
        <f t="shared" si="1"/>
        <v>85560.013008920301</v>
      </c>
      <c r="N37" s="231">
        <f t="shared" si="2"/>
        <v>86437.551603883592</v>
      </c>
      <c r="O37" s="231">
        <f t="shared" si="3"/>
        <v>88631.398091291805</v>
      </c>
      <c r="P37" s="230"/>
      <c r="Q37" s="230"/>
      <c r="R37" s="230"/>
      <c r="S37" s="230"/>
      <c r="T37" s="231">
        <f t="shared" si="4"/>
        <v>93019.091066108231</v>
      </c>
      <c r="U37" s="230"/>
      <c r="V37" s="231">
        <f t="shared" si="5"/>
        <v>96529.245445961365</v>
      </c>
      <c r="W37" s="230"/>
      <c r="X37" s="230"/>
      <c r="Y37" s="230"/>
      <c r="Z37" s="230"/>
      <c r="AA37" s="230"/>
      <c r="AB37" s="231">
        <f t="shared" si="6"/>
        <v>106941.49095096615</v>
      </c>
      <c r="AC37" s="265">
        <f t="shared" si="7"/>
        <v>93949.281976769314</v>
      </c>
      <c r="AD37" s="277">
        <f t="shared" si="8"/>
        <v>102321.00017271905</v>
      </c>
    </row>
    <row r="38" spans="1:30" ht="15" x14ac:dyDescent="0.25">
      <c r="A38" s="262">
        <v>29</v>
      </c>
      <c r="B38" s="263">
        <f>'[1]39A DR'!F37</f>
        <v>85507.360693222508</v>
      </c>
      <c r="F38" s="277">
        <f t="shared" si="0"/>
        <v>1329.129958962008</v>
      </c>
      <c r="M38" s="231">
        <f t="shared" si="1"/>
        <v>86843.413204054115</v>
      </c>
      <c r="N38" s="231">
        <f t="shared" si="2"/>
        <v>87734.114877941844</v>
      </c>
      <c r="O38" s="231">
        <f t="shared" si="3"/>
        <v>89960.869062661179</v>
      </c>
      <c r="P38" s="230"/>
      <c r="Q38" s="230"/>
      <c r="R38" s="230"/>
      <c r="S38" s="230"/>
      <c r="T38" s="231">
        <f t="shared" si="4"/>
        <v>94414.377432099864</v>
      </c>
      <c r="U38" s="230"/>
      <c r="V38" s="231">
        <f t="shared" si="5"/>
        <v>97977.184127650791</v>
      </c>
      <c r="W38" s="230"/>
      <c r="X38" s="230"/>
      <c r="Y38" s="230"/>
      <c r="Z38" s="230"/>
      <c r="AA38" s="230"/>
      <c r="AB38" s="231">
        <f t="shared" si="6"/>
        <v>108545.61331523064</v>
      </c>
      <c r="AC38" s="265">
        <f t="shared" si="7"/>
        <v>95358.521206420861</v>
      </c>
      <c r="AD38" s="277">
        <f t="shared" si="8"/>
        <v>103855.81517530985</v>
      </c>
    </row>
    <row r="39" spans="1:30" ht="15" x14ac:dyDescent="0.25">
      <c r="A39" s="262">
        <v>30</v>
      </c>
      <c r="B39" s="263">
        <f>'[1]39A DR'!F38</f>
        <v>86789.971103620832</v>
      </c>
      <c r="F39" s="277">
        <f t="shared" si="0"/>
        <v>1349.0669083464377</v>
      </c>
      <c r="M39" s="231">
        <f t="shared" si="1"/>
        <v>88146.064402114906</v>
      </c>
      <c r="N39" s="231">
        <f t="shared" si="2"/>
        <v>89050.126601110955</v>
      </c>
      <c r="O39" s="231">
        <f t="shared" si="3"/>
        <v>91310.282098601092</v>
      </c>
      <c r="P39" s="230"/>
      <c r="Q39" s="230"/>
      <c r="R39" s="230"/>
      <c r="S39" s="230"/>
      <c r="T39" s="231">
        <f t="shared" si="4"/>
        <v>95830.593093581338</v>
      </c>
      <c r="U39" s="230"/>
      <c r="V39" s="231">
        <f t="shared" si="5"/>
        <v>99446.841889565534</v>
      </c>
      <c r="W39" s="230"/>
      <c r="X39" s="230"/>
      <c r="Y39" s="230"/>
      <c r="Z39" s="230"/>
      <c r="AA39" s="230"/>
      <c r="AB39" s="231">
        <f t="shared" si="6"/>
        <v>110173.79751495909</v>
      </c>
      <c r="AC39" s="265">
        <f t="shared" si="7"/>
        <v>96788.899024517159</v>
      </c>
      <c r="AD39" s="277">
        <f t="shared" si="8"/>
        <v>105413.65240293948</v>
      </c>
    </row>
    <row r="40" spans="1:30" ht="15.75" thickBot="1" x14ac:dyDescent="0.3">
      <c r="A40" s="267">
        <v>31</v>
      </c>
      <c r="B40" s="268">
        <f>'[1]39A DR'!F39</f>
        <v>88091.820670175133</v>
      </c>
      <c r="F40" s="279">
        <f t="shared" si="0"/>
        <v>1369.3029119716341</v>
      </c>
      <c r="M40" s="242">
        <f t="shared" si="1"/>
        <v>89468.255368146609</v>
      </c>
      <c r="N40" s="242">
        <f t="shared" si="2"/>
        <v>90385.878500127612</v>
      </c>
      <c r="O40" s="242">
        <f t="shared" si="3"/>
        <v>92679.936330080091</v>
      </c>
      <c r="P40" s="269"/>
      <c r="Q40" s="269"/>
      <c r="R40" s="269"/>
      <c r="S40" s="269"/>
      <c r="T40" s="242">
        <f t="shared" si="4"/>
        <v>97268.051989985033</v>
      </c>
      <c r="U40" s="269"/>
      <c r="V40" s="242">
        <f t="shared" si="5"/>
        <v>100938.544517909</v>
      </c>
      <c r="W40" s="269"/>
      <c r="X40" s="269"/>
      <c r="Y40" s="269"/>
      <c r="Z40" s="269"/>
      <c r="AA40" s="269"/>
      <c r="AB40" s="242">
        <f t="shared" si="6"/>
        <v>111826.40447768346</v>
      </c>
      <c r="AC40" s="270">
        <f t="shared" si="7"/>
        <v>98240.732509884896</v>
      </c>
      <c r="AD40" s="279">
        <f t="shared" si="8"/>
        <v>106994.85718898354</v>
      </c>
    </row>
    <row r="42" spans="1:30" x14ac:dyDescent="0.2">
      <c r="A42" s="208" t="s">
        <v>739</v>
      </c>
    </row>
    <row r="43" spans="1:30" x14ac:dyDescent="0.2">
      <c r="A43" s="208" t="s">
        <v>401</v>
      </c>
    </row>
    <row r="44" spans="1:30" x14ac:dyDescent="0.2">
      <c r="A44" s="245"/>
    </row>
    <row r="45" spans="1:30" x14ac:dyDescent="0.2">
      <c r="A45" s="246"/>
    </row>
  </sheetData>
  <mergeCells count="1">
    <mergeCell ref="AD6:AD11"/>
  </mergeCells>
  <pageMargins left="0.85" right="0.67" top="0.53" bottom="0.48"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6"/>
  <sheetViews>
    <sheetView zoomScaleNormal="100" workbookViewId="0">
      <selection activeCell="G1" sqref="G1:G1048576"/>
    </sheetView>
  </sheetViews>
  <sheetFormatPr defaultRowHeight="15" x14ac:dyDescent="0.25"/>
  <cols>
    <col min="1" max="1" width="6" customWidth="1"/>
    <col min="2" max="2" width="49" customWidth="1"/>
    <col min="3" max="3" width="6.7109375" customWidth="1"/>
    <col min="4" max="6" width="9.5703125" customWidth="1"/>
  </cols>
  <sheetData>
    <row r="1" spans="1:6" ht="22.5" x14ac:dyDescent="0.3">
      <c r="A1" s="285" t="s">
        <v>0</v>
      </c>
      <c r="B1" s="286"/>
      <c r="C1" s="286"/>
      <c r="D1" s="286"/>
      <c r="E1" s="286"/>
      <c r="F1" s="287"/>
    </row>
    <row r="2" spans="1:6" ht="18.75" thickBot="1" x14ac:dyDescent="0.3">
      <c r="A2" s="288" t="s">
        <v>371</v>
      </c>
      <c r="B2" s="289"/>
      <c r="C2" s="289"/>
      <c r="D2" s="289"/>
      <c r="E2" s="289"/>
      <c r="F2" s="290"/>
    </row>
    <row r="3" spans="1:6" ht="2.25" customHeight="1" thickBot="1" x14ac:dyDescent="0.3">
      <c r="A3" s="8"/>
      <c r="B3" s="9"/>
      <c r="C3" s="9"/>
      <c r="D3" s="9"/>
      <c r="E3" s="9"/>
      <c r="F3" s="10"/>
    </row>
    <row r="4" spans="1:6" x14ac:dyDescent="0.25">
      <c r="A4" s="296" t="s">
        <v>1</v>
      </c>
      <c r="B4" s="296" t="s">
        <v>90</v>
      </c>
      <c r="C4" s="1" t="s">
        <v>388</v>
      </c>
      <c r="D4" s="300" t="s">
        <v>91</v>
      </c>
      <c r="E4" s="298" t="s">
        <v>92</v>
      </c>
      <c r="F4" s="302" t="s">
        <v>93</v>
      </c>
    </row>
    <row r="5" spans="1:6" ht="15.75" thickBot="1" x14ac:dyDescent="0.3">
      <c r="A5" s="297"/>
      <c r="B5" s="297"/>
      <c r="C5" s="2" t="s">
        <v>7</v>
      </c>
      <c r="D5" s="301"/>
      <c r="E5" s="299"/>
      <c r="F5" s="303"/>
    </row>
    <row r="6" spans="1:6" x14ac:dyDescent="0.25">
      <c r="A6" s="29">
        <v>13</v>
      </c>
      <c r="B6" s="11" t="s">
        <v>94</v>
      </c>
      <c r="C6" s="12">
        <v>245</v>
      </c>
      <c r="D6" s="27">
        <v>30282</v>
      </c>
      <c r="E6" s="27">
        <v>40195.243358418717</v>
      </c>
      <c r="F6" s="28">
        <v>52324.081053220587</v>
      </c>
    </row>
    <row r="7" spans="1:6" x14ac:dyDescent="0.25">
      <c r="A7" s="13">
        <v>14</v>
      </c>
      <c r="B7" s="3" t="s">
        <v>95</v>
      </c>
      <c r="C7" s="4">
        <v>245</v>
      </c>
      <c r="D7" s="14">
        <v>31039</v>
      </c>
      <c r="E7" s="14">
        <v>41143.157051826682</v>
      </c>
      <c r="F7" s="15">
        <v>53574.579821580293</v>
      </c>
    </row>
    <row r="8" spans="1:6" x14ac:dyDescent="0.25">
      <c r="A8" s="13">
        <v>14</v>
      </c>
      <c r="B8" s="3" t="s">
        <v>313</v>
      </c>
      <c r="C8" s="4">
        <v>245</v>
      </c>
      <c r="D8" s="14">
        <v>31039</v>
      </c>
      <c r="E8" s="14">
        <v>41143.157051826682</v>
      </c>
      <c r="F8" s="15">
        <v>53574.579821580293</v>
      </c>
    </row>
    <row r="9" spans="1:6" x14ac:dyDescent="0.25">
      <c r="A9" s="13">
        <v>15</v>
      </c>
      <c r="B9" s="3" t="s">
        <v>314</v>
      </c>
      <c r="C9" s="4">
        <v>245</v>
      </c>
      <c r="D9" s="18">
        <v>32123</v>
      </c>
      <c r="E9" s="18">
        <v>42612.841812676867</v>
      </c>
      <c r="F9" s="19">
        <v>55490.110548523204</v>
      </c>
    </row>
    <row r="10" spans="1:6" x14ac:dyDescent="0.25">
      <c r="A10" s="13">
        <v>15</v>
      </c>
      <c r="B10" s="3" t="s">
        <v>315</v>
      </c>
      <c r="C10" s="4">
        <v>245</v>
      </c>
      <c r="D10" s="18">
        <v>32123</v>
      </c>
      <c r="E10" s="18">
        <v>42612.841812676867</v>
      </c>
      <c r="F10" s="19">
        <v>55490.110548523204</v>
      </c>
    </row>
    <row r="11" spans="1:6" x14ac:dyDescent="0.25">
      <c r="A11" s="13">
        <v>16</v>
      </c>
      <c r="B11" s="3" t="s">
        <v>316</v>
      </c>
      <c r="C11" s="4">
        <v>192</v>
      </c>
      <c r="D11" s="14">
        <v>25176.293877551019</v>
      </c>
      <c r="E11" s="14">
        <v>33406.250933406598</v>
      </c>
      <c r="F11" s="15">
        <v>43494.285638860791</v>
      </c>
    </row>
    <row r="12" spans="1:6" x14ac:dyDescent="0.25">
      <c r="A12" s="13">
        <v>16</v>
      </c>
      <c r="B12" s="3" t="s">
        <v>317</v>
      </c>
      <c r="C12" s="4">
        <v>192</v>
      </c>
      <c r="D12" s="14">
        <v>25176.293877551019</v>
      </c>
      <c r="E12" s="14">
        <v>33406.250933406598</v>
      </c>
      <c r="F12" s="15">
        <v>43494.285638860791</v>
      </c>
    </row>
    <row r="13" spans="1:6" x14ac:dyDescent="0.25">
      <c r="A13" s="13">
        <v>16</v>
      </c>
      <c r="B13" s="3" t="s">
        <v>318</v>
      </c>
      <c r="C13" s="4">
        <v>245</v>
      </c>
      <c r="D13" s="14">
        <v>32126</v>
      </c>
      <c r="E13" s="14">
        <v>42626.774565273809</v>
      </c>
      <c r="F13" s="15">
        <v>55499.769332039614</v>
      </c>
    </row>
    <row r="14" spans="1:6" x14ac:dyDescent="0.25">
      <c r="A14" s="13">
        <v>16</v>
      </c>
      <c r="B14" s="3" t="s">
        <v>319</v>
      </c>
      <c r="C14" s="4">
        <v>202</v>
      </c>
      <c r="D14" s="14">
        <v>26487.559183673467</v>
      </c>
      <c r="E14" s="14">
        <v>35144.334755802382</v>
      </c>
      <c r="F14" s="15">
        <v>45758.303315179364</v>
      </c>
    </row>
    <row r="15" spans="1:6" x14ac:dyDescent="0.25">
      <c r="A15" s="13">
        <v>16</v>
      </c>
      <c r="B15" s="3" t="s">
        <v>319</v>
      </c>
      <c r="C15" s="4">
        <v>220</v>
      </c>
      <c r="D15" s="14">
        <v>28847.836734693876</v>
      </c>
      <c r="E15" s="14">
        <v>38278.582432235293</v>
      </c>
      <c r="F15" s="15">
        <v>49838.470020544759</v>
      </c>
    </row>
    <row r="16" spans="1:6" x14ac:dyDescent="0.25">
      <c r="A16" s="13">
        <v>16</v>
      </c>
      <c r="B16" s="3" t="s">
        <v>319</v>
      </c>
      <c r="C16" s="4">
        <v>245</v>
      </c>
      <c r="D16" s="14">
        <v>32126</v>
      </c>
      <c r="E16" s="14">
        <v>42626.774565273809</v>
      </c>
      <c r="F16" s="15">
        <v>55499.769332039614</v>
      </c>
    </row>
    <row r="17" spans="1:6" x14ac:dyDescent="0.25">
      <c r="A17" s="13">
        <v>16</v>
      </c>
      <c r="B17" s="3" t="s">
        <v>320</v>
      </c>
      <c r="C17" s="4">
        <v>202</v>
      </c>
      <c r="D17" s="14">
        <v>26487.559183673467</v>
      </c>
      <c r="E17" s="14">
        <v>35144.334755802382</v>
      </c>
      <c r="F17" s="15">
        <v>45758.303315179364</v>
      </c>
    </row>
    <row r="18" spans="1:6" x14ac:dyDescent="0.25">
      <c r="A18" s="13">
        <v>16</v>
      </c>
      <c r="B18" s="3" t="s">
        <v>320</v>
      </c>
      <c r="C18" s="4">
        <v>245</v>
      </c>
      <c r="D18" s="14">
        <v>32126</v>
      </c>
      <c r="E18" s="14">
        <v>42626.774565273809</v>
      </c>
      <c r="F18" s="15">
        <v>55499.769332039614</v>
      </c>
    </row>
    <row r="19" spans="1:6" x14ac:dyDescent="0.25">
      <c r="A19" s="13">
        <v>17</v>
      </c>
      <c r="B19" s="3" t="s">
        <v>321</v>
      </c>
      <c r="C19" s="4">
        <v>195</v>
      </c>
      <c r="D19" s="14">
        <v>26336.9387755102</v>
      </c>
      <c r="E19" s="14">
        <v>34947.139121448883</v>
      </c>
      <c r="F19" s="15">
        <v>45501.552470075148</v>
      </c>
    </row>
    <row r="20" spans="1:6" x14ac:dyDescent="0.25">
      <c r="A20" s="13">
        <v>17</v>
      </c>
      <c r="B20" s="3" t="s">
        <v>322</v>
      </c>
      <c r="C20" s="4">
        <v>202</v>
      </c>
      <c r="D20" s="14">
        <v>27282.367346938772</v>
      </c>
      <c r="E20" s="14">
        <v>36197.857581858014</v>
      </c>
      <c r="F20" s="15">
        <v>47131.01577815818</v>
      </c>
    </row>
    <row r="21" spans="1:6" x14ac:dyDescent="0.25">
      <c r="A21" s="13">
        <v>17</v>
      </c>
      <c r="B21" s="3" t="s">
        <v>322</v>
      </c>
      <c r="C21" s="4">
        <v>220</v>
      </c>
      <c r="D21" s="14">
        <v>29713.4693877551</v>
      </c>
      <c r="E21" s="14">
        <v>39426.422222930945</v>
      </c>
      <c r="F21" s="15">
        <v>51332.906326921868</v>
      </c>
    </row>
    <row r="22" spans="1:6" x14ac:dyDescent="0.25">
      <c r="A22" s="13">
        <v>17</v>
      </c>
      <c r="B22" s="3" t="s">
        <v>322</v>
      </c>
      <c r="C22" s="4">
        <v>245</v>
      </c>
      <c r="D22" s="14">
        <v>33090</v>
      </c>
      <c r="E22" s="14">
        <v>43904.742064369544</v>
      </c>
      <c r="F22" s="15">
        <v>57164.448219479993</v>
      </c>
    </row>
    <row r="23" spans="1:6" x14ac:dyDescent="0.25">
      <c r="A23" s="13">
        <v>17</v>
      </c>
      <c r="B23" s="3" t="s">
        <v>96</v>
      </c>
      <c r="C23" s="4">
        <v>202</v>
      </c>
      <c r="D23" s="14">
        <v>27282.367346938772</v>
      </c>
      <c r="E23" s="14">
        <v>36197.857581858014</v>
      </c>
      <c r="F23" s="15">
        <v>47131.01577815818</v>
      </c>
    </row>
    <row r="24" spans="1:6" x14ac:dyDescent="0.25">
      <c r="A24" s="13">
        <v>17</v>
      </c>
      <c r="B24" s="3" t="s">
        <v>96</v>
      </c>
      <c r="C24" s="4">
        <v>245</v>
      </c>
      <c r="D24" s="14">
        <v>33090</v>
      </c>
      <c r="E24" s="14">
        <v>43904.742064369544</v>
      </c>
      <c r="F24" s="15">
        <v>57164.448219479993</v>
      </c>
    </row>
    <row r="25" spans="1:6" x14ac:dyDescent="0.25">
      <c r="A25" s="13">
        <v>18</v>
      </c>
      <c r="B25" s="3" t="s">
        <v>323</v>
      </c>
      <c r="C25" s="4">
        <v>192</v>
      </c>
      <c r="D25" s="14">
        <v>26709.674671872002</v>
      </c>
      <c r="E25" s="14">
        <v>35440.057304043177</v>
      </c>
      <c r="F25" s="15">
        <v>46143.337265987226</v>
      </c>
    </row>
    <row r="26" spans="1:6" x14ac:dyDescent="0.25">
      <c r="A26" s="13">
        <v>18</v>
      </c>
      <c r="B26" s="3" t="s">
        <v>324</v>
      </c>
      <c r="C26" s="4">
        <v>192</v>
      </c>
      <c r="D26" s="14">
        <v>26709.674671872002</v>
      </c>
      <c r="E26" s="14">
        <v>35440.057304043177</v>
      </c>
      <c r="F26" s="15">
        <v>46143.337265987226</v>
      </c>
    </row>
    <row r="27" spans="1:6" x14ac:dyDescent="0.25">
      <c r="A27" s="13">
        <v>18</v>
      </c>
      <c r="B27" s="3" t="s">
        <v>324</v>
      </c>
      <c r="C27" s="4">
        <v>220</v>
      </c>
      <c r="D27" s="14">
        <v>30604.835561520002</v>
      </c>
      <c r="E27" s="14">
        <v>40608.012589203019</v>
      </c>
      <c r="F27" s="15">
        <v>52872.070847111143</v>
      </c>
    </row>
    <row r="28" spans="1:6" x14ac:dyDescent="0.25">
      <c r="A28" s="13">
        <v>18</v>
      </c>
      <c r="B28" s="3" t="s">
        <v>325</v>
      </c>
      <c r="C28" s="4">
        <v>192</v>
      </c>
      <c r="D28" s="14">
        <v>26709.674671872002</v>
      </c>
      <c r="E28" s="14">
        <v>35440.057304043177</v>
      </c>
      <c r="F28" s="15">
        <v>46143.337265987226</v>
      </c>
    </row>
    <row r="29" spans="1:6" x14ac:dyDescent="0.25">
      <c r="A29" s="13">
        <v>18</v>
      </c>
      <c r="B29" s="3" t="s">
        <v>326</v>
      </c>
      <c r="C29" s="4">
        <v>195</v>
      </c>
      <c r="D29" s="14">
        <v>27127.01333862</v>
      </c>
      <c r="E29" s="14">
        <v>35992.132915786446</v>
      </c>
      <c r="F29" s="15">
        <v>46886.632430346974</v>
      </c>
    </row>
    <row r="30" spans="1:6" x14ac:dyDescent="0.25">
      <c r="A30" s="13">
        <v>18</v>
      </c>
      <c r="B30" s="3" t="s">
        <v>97</v>
      </c>
      <c r="C30" s="4">
        <v>202</v>
      </c>
      <c r="D30" s="14">
        <v>28100.803561032</v>
      </c>
      <c r="E30" s="14">
        <v>37285.893621962095</v>
      </c>
      <c r="F30" s="15">
        <v>48546.63608192408</v>
      </c>
    </row>
    <row r="31" spans="1:6" x14ac:dyDescent="0.25">
      <c r="A31" s="13">
        <v>18</v>
      </c>
      <c r="B31" s="3" t="s">
        <v>97</v>
      </c>
      <c r="C31" s="4">
        <v>220</v>
      </c>
      <c r="D31" s="14">
        <v>30604.835561520002</v>
      </c>
      <c r="E31" s="14">
        <v>40608.012589203019</v>
      </c>
      <c r="F31" s="15">
        <v>52872.070847111143</v>
      </c>
    </row>
    <row r="32" spans="1:6" x14ac:dyDescent="0.25">
      <c r="A32" s="13">
        <v>18</v>
      </c>
      <c r="B32" s="3" t="s">
        <v>97</v>
      </c>
      <c r="C32" s="4">
        <v>245</v>
      </c>
      <c r="D32" s="14">
        <v>34082.65778442</v>
      </c>
      <c r="E32" s="14">
        <v>45222.170713894622</v>
      </c>
      <c r="F32" s="15">
        <v>58880.820990452456</v>
      </c>
    </row>
    <row r="33" spans="1:6" x14ac:dyDescent="0.25">
      <c r="A33" s="13">
        <v>18</v>
      </c>
      <c r="B33" s="3" t="s">
        <v>327</v>
      </c>
      <c r="C33" s="4">
        <v>192</v>
      </c>
      <c r="D33" s="14">
        <v>26709.674671872002</v>
      </c>
      <c r="E33" s="14">
        <v>35440</v>
      </c>
      <c r="F33" s="15">
        <v>46142.812748584773</v>
      </c>
    </row>
    <row r="34" spans="1:6" x14ac:dyDescent="0.25">
      <c r="A34" s="13">
        <v>18</v>
      </c>
      <c r="B34" s="3" t="s">
        <v>328</v>
      </c>
      <c r="C34" s="4">
        <v>181</v>
      </c>
      <c r="D34" s="14">
        <v>25179.432893796002</v>
      </c>
      <c r="E34" s="14">
        <v>33409.276620692115</v>
      </c>
      <c r="F34" s="15">
        <v>43498.979170803635</v>
      </c>
    </row>
    <row r="35" spans="1:6" x14ac:dyDescent="0.25">
      <c r="A35" s="13">
        <v>18</v>
      </c>
      <c r="B35" s="3" t="s">
        <v>329</v>
      </c>
      <c r="C35" s="4">
        <v>202</v>
      </c>
      <c r="D35" s="14">
        <v>28100.803561032</v>
      </c>
      <c r="E35" s="14">
        <v>37285.893621962095</v>
      </c>
      <c r="F35" s="15">
        <v>48546.63608192408</v>
      </c>
    </row>
    <row r="36" spans="1:6" x14ac:dyDescent="0.25">
      <c r="A36" s="13">
        <v>18</v>
      </c>
      <c r="B36" s="3" t="s">
        <v>329</v>
      </c>
      <c r="C36" s="4">
        <v>245</v>
      </c>
      <c r="D36" s="14">
        <v>34082.65778442</v>
      </c>
      <c r="E36" s="14">
        <v>45222.170713894622</v>
      </c>
      <c r="F36" s="15">
        <v>58880.820990452456</v>
      </c>
    </row>
    <row r="37" spans="1:6" x14ac:dyDescent="0.25">
      <c r="A37" s="13">
        <v>19</v>
      </c>
      <c r="B37" s="3" t="s">
        <v>98</v>
      </c>
      <c r="C37" s="4">
        <v>245</v>
      </c>
      <c r="D37" s="14">
        <v>35105.1375179526</v>
      </c>
      <c r="E37" s="14">
        <v>46578.71005243402</v>
      </c>
      <c r="F37" s="15">
        <v>60645.983411513582</v>
      </c>
    </row>
    <row r="38" spans="1:6" x14ac:dyDescent="0.25">
      <c r="A38" s="16">
        <v>19</v>
      </c>
      <c r="B38" s="3" t="s">
        <v>99</v>
      </c>
      <c r="C38" s="4">
        <v>245</v>
      </c>
      <c r="D38" s="14">
        <v>35105.1375179526</v>
      </c>
      <c r="E38" s="14">
        <v>46578.71005243402</v>
      </c>
      <c r="F38" s="15">
        <v>60645.983411513582</v>
      </c>
    </row>
    <row r="39" spans="1:6" x14ac:dyDescent="0.25">
      <c r="A39" s="16">
        <v>19</v>
      </c>
      <c r="B39" s="3" t="s">
        <v>100</v>
      </c>
      <c r="C39" s="4">
        <v>245</v>
      </c>
      <c r="D39" s="14">
        <v>35105.1375179526</v>
      </c>
      <c r="E39" s="14">
        <v>46578.71005243402</v>
      </c>
      <c r="F39" s="15">
        <v>60645.983411513582</v>
      </c>
    </row>
    <row r="40" spans="1:6" x14ac:dyDescent="0.25">
      <c r="A40" s="16">
        <v>19</v>
      </c>
      <c r="B40" s="3" t="s">
        <v>330</v>
      </c>
      <c r="C40" s="4">
        <v>195</v>
      </c>
      <c r="D40" s="14">
        <v>27940.823738778599</v>
      </c>
      <c r="E40" s="14">
        <v>37078.466050111048</v>
      </c>
      <c r="F40" s="15">
        <v>48293.759357403964</v>
      </c>
    </row>
    <row r="41" spans="1:6" x14ac:dyDescent="0.25">
      <c r="A41" s="13">
        <v>19</v>
      </c>
      <c r="B41" s="3" t="s">
        <v>101</v>
      </c>
      <c r="C41" s="4">
        <v>245</v>
      </c>
      <c r="D41" s="14">
        <v>35105.1375179526</v>
      </c>
      <c r="E41" s="14">
        <v>46578.71005243402</v>
      </c>
      <c r="F41" s="15">
        <v>60645.983411513582</v>
      </c>
    </row>
    <row r="42" spans="1:6" x14ac:dyDescent="0.25">
      <c r="A42" s="13">
        <v>19</v>
      </c>
      <c r="B42" s="3" t="s">
        <v>331</v>
      </c>
      <c r="C42" s="4">
        <v>220</v>
      </c>
      <c r="D42" s="14">
        <v>31522.9806283656</v>
      </c>
      <c r="E42" s="14">
        <v>41826.650964042623</v>
      </c>
      <c r="F42" s="15">
        <v>54458.751169128664</v>
      </c>
    </row>
    <row r="43" spans="1:6" x14ac:dyDescent="0.25">
      <c r="A43" s="13">
        <v>19</v>
      </c>
      <c r="B43" s="3" t="s">
        <v>331</v>
      </c>
      <c r="C43" s="4">
        <v>245</v>
      </c>
      <c r="D43" s="14">
        <v>35105.1375179526</v>
      </c>
      <c r="E43" s="14">
        <v>46578.71005243402</v>
      </c>
      <c r="F43" s="15">
        <v>60645.983411513582</v>
      </c>
    </row>
    <row r="44" spans="1:6" x14ac:dyDescent="0.25">
      <c r="A44" s="13">
        <v>19</v>
      </c>
      <c r="B44" s="3" t="s">
        <v>332</v>
      </c>
      <c r="C44" s="4">
        <v>181</v>
      </c>
      <c r="D44" s="14">
        <v>25934.81588060988</v>
      </c>
      <c r="E44" s="14">
        <v>34409.71211212549</v>
      </c>
      <c r="F44" s="15">
        <v>44803.239410434915</v>
      </c>
    </row>
    <row r="45" spans="1:6" x14ac:dyDescent="0.25">
      <c r="A45" s="13">
        <v>20</v>
      </c>
      <c r="B45" s="3" t="s">
        <v>102</v>
      </c>
      <c r="C45" s="4">
        <v>245</v>
      </c>
      <c r="D45" s="14">
        <v>36158.291643491182</v>
      </c>
      <c r="E45" s="14">
        <v>47978.971279174679</v>
      </c>
      <c r="F45" s="15">
        <v>62474.042266980789</v>
      </c>
    </row>
    <row r="46" spans="1:6" x14ac:dyDescent="0.25">
      <c r="A46" s="16">
        <v>20</v>
      </c>
      <c r="B46" s="3" t="s">
        <v>333</v>
      </c>
      <c r="C46" s="4">
        <v>220</v>
      </c>
      <c r="D46" s="14">
        <v>32468.670047216572</v>
      </c>
      <c r="E46" s="14">
        <v>43074.269532463928</v>
      </c>
      <c r="F46" s="15">
        <v>56088.280825733942</v>
      </c>
    </row>
    <row r="47" spans="1:6" ht="15.75" thickBot="1" x14ac:dyDescent="0.3">
      <c r="A47" s="25">
        <v>20</v>
      </c>
      <c r="B47" s="6" t="s">
        <v>333</v>
      </c>
      <c r="C47" s="7">
        <v>245</v>
      </c>
      <c r="D47" s="32">
        <v>36158.291643491182</v>
      </c>
      <c r="E47" s="32">
        <v>47978.971279174679</v>
      </c>
      <c r="F47" s="33">
        <v>62474.042266980789</v>
      </c>
    </row>
    <row r="48" spans="1:6" x14ac:dyDescent="0.25">
      <c r="A48" s="26">
        <v>21</v>
      </c>
      <c r="B48" s="11" t="s">
        <v>103</v>
      </c>
      <c r="C48" s="12">
        <v>220</v>
      </c>
      <c r="D48" s="27">
        <v>33442.730148633076</v>
      </c>
      <c r="E48" s="27">
        <v>44375.026864993568</v>
      </c>
      <c r="F48" s="28">
        <v>57776.764107687814</v>
      </c>
    </row>
    <row r="49" spans="1:6" x14ac:dyDescent="0.25">
      <c r="A49" s="13">
        <v>21</v>
      </c>
      <c r="B49" s="3" t="s">
        <v>103</v>
      </c>
      <c r="C49" s="4">
        <v>245</v>
      </c>
      <c r="D49" s="18">
        <v>37243.04039279592</v>
      </c>
      <c r="E49" s="18">
        <v>49417.311370081268</v>
      </c>
      <c r="F49" s="19">
        <v>64340.662878434166</v>
      </c>
    </row>
    <row r="50" spans="1:6" x14ac:dyDescent="0.25">
      <c r="A50" s="46">
        <v>21</v>
      </c>
      <c r="B50" s="42" t="s">
        <v>334</v>
      </c>
      <c r="C50" s="43">
        <v>245</v>
      </c>
      <c r="D50" s="14">
        <v>37243.04039279592</v>
      </c>
      <c r="E50" s="14">
        <v>49417.311370081268</v>
      </c>
      <c r="F50" s="15">
        <v>64340.662878434166</v>
      </c>
    </row>
    <row r="51" spans="1:6" x14ac:dyDescent="0.25">
      <c r="A51" s="13">
        <v>21</v>
      </c>
      <c r="B51" s="3" t="s">
        <v>335</v>
      </c>
      <c r="C51" s="4">
        <v>245</v>
      </c>
      <c r="D51" s="18">
        <v>37243.04039279592</v>
      </c>
      <c r="E51" s="18">
        <v>49417.311370081268</v>
      </c>
      <c r="F51" s="19">
        <v>64340.662878434166</v>
      </c>
    </row>
    <row r="52" spans="1:6" x14ac:dyDescent="0.25">
      <c r="A52" s="13">
        <v>21</v>
      </c>
      <c r="B52" s="3" t="s">
        <v>336</v>
      </c>
      <c r="C52" s="4">
        <v>220</v>
      </c>
      <c r="D52" s="14">
        <v>33442.730148633076</v>
      </c>
      <c r="E52" s="14">
        <v>44375.026864993568</v>
      </c>
      <c r="F52" s="15">
        <v>57776.764107687814</v>
      </c>
    </row>
    <row r="53" spans="1:6" x14ac:dyDescent="0.25">
      <c r="A53" s="13">
        <v>21</v>
      </c>
      <c r="B53" s="3" t="s">
        <v>336</v>
      </c>
      <c r="C53" s="4">
        <v>245</v>
      </c>
      <c r="D53" s="14">
        <v>37243.04039279592</v>
      </c>
      <c r="E53" s="14">
        <v>49417.311370081268</v>
      </c>
      <c r="F53" s="15">
        <v>64340.662878434166</v>
      </c>
    </row>
    <row r="54" spans="1:6" x14ac:dyDescent="0.25">
      <c r="A54" s="13">
        <v>21</v>
      </c>
      <c r="B54" s="3" t="s">
        <v>337</v>
      </c>
      <c r="C54" s="4">
        <v>245</v>
      </c>
      <c r="D54" s="14">
        <v>37243.04039279592</v>
      </c>
      <c r="E54" s="14">
        <v>49417.311370081268</v>
      </c>
      <c r="F54" s="15">
        <v>64340.662878434166</v>
      </c>
    </row>
    <row r="55" spans="1:6" x14ac:dyDescent="0.25">
      <c r="A55" s="13">
        <v>22</v>
      </c>
      <c r="B55" s="3" t="s">
        <v>104</v>
      </c>
      <c r="C55" s="4">
        <v>220</v>
      </c>
      <c r="D55" s="14">
        <v>34446.012053092069</v>
      </c>
      <c r="E55" s="14">
        <v>45704.655848979441</v>
      </c>
      <c r="F55" s="15">
        <v>59509.606173500601</v>
      </c>
    </row>
    <row r="56" spans="1:6" x14ac:dyDescent="0.25">
      <c r="A56" s="13">
        <v>22</v>
      </c>
      <c r="B56" s="3" t="s">
        <v>104</v>
      </c>
      <c r="C56" s="4">
        <v>245</v>
      </c>
      <c r="D56" s="14">
        <v>38360.331604579798</v>
      </c>
      <c r="E56" s="14">
        <v>50898.87342207467</v>
      </c>
      <c r="F56" s="15">
        <v>66270.88276478718</v>
      </c>
    </row>
    <row r="57" spans="1:6" x14ac:dyDescent="0.25">
      <c r="A57" s="16">
        <v>22</v>
      </c>
      <c r="B57" s="3" t="s">
        <v>338</v>
      </c>
      <c r="C57" s="4">
        <v>245</v>
      </c>
      <c r="D57" s="14">
        <v>38360.331604579798</v>
      </c>
      <c r="E57" s="14">
        <v>50898.87342207467</v>
      </c>
      <c r="F57" s="15">
        <v>66270.88276478718</v>
      </c>
    </row>
    <row r="58" spans="1:6" x14ac:dyDescent="0.25">
      <c r="A58" s="16">
        <v>22</v>
      </c>
      <c r="B58" s="3" t="s">
        <v>339</v>
      </c>
      <c r="C58" s="4">
        <v>245</v>
      </c>
      <c r="D58" s="14">
        <v>38360.331604579798</v>
      </c>
      <c r="E58" s="14">
        <v>50898.87342207467</v>
      </c>
      <c r="F58" s="15">
        <v>66270.88276478718</v>
      </c>
    </row>
    <row r="59" spans="1:6" x14ac:dyDescent="0.25">
      <c r="A59" s="16">
        <v>22</v>
      </c>
      <c r="B59" s="3" t="s">
        <v>340</v>
      </c>
      <c r="C59" s="4">
        <v>185</v>
      </c>
      <c r="D59" s="14">
        <v>28965.964681009238</v>
      </c>
      <c r="E59" s="14">
        <v>38432.865105355682</v>
      </c>
      <c r="F59" s="15">
        <v>50040.005337471572</v>
      </c>
    </row>
    <row r="60" spans="1:6" x14ac:dyDescent="0.25">
      <c r="A60" s="13">
        <v>22</v>
      </c>
      <c r="B60" s="3" t="s">
        <v>341</v>
      </c>
      <c r="C60" s="4">
        <v>245</v>
      </c>
      <c r="D60" s="14">
        <v>38360.331604579798</v>
      </c>
      <c r="E60" s="14">
        <v>50898.87342207467</v>
      </c>
      <c r="F60" s="15">
        <v>66270.88276478718</v>
      </c>
    </row>
    <row r="61" spans="1:6" x14ac:dyDescent="0.25">
      <c r="A61" s="13">
        <v>22</v>
      </c>
      <c r="B61" s="3" t="s">
        <v>342</v>
      </c>
      <c r="C61" s="4">
        <v>245</v>
      </c>
      <c r="D61" s="14">
        <v>38360.331604579798</v>
      </c>
      <c r="E61" s="14">
        <v>50898.87342207467</v>
      </c>
      <c r="F61" s="15">
        <v>66270.88276478718</v>
      </c>
    </row>
    <row r="62" spans="1:6" x14ac:dyDescent="0.25">
      <c r="A62" s="13">
        <v>22</v>
      </c>
      <c r="B62" s="3" t="s">
        <v>343</v>
      </c>
      <c r="C62" s="4">
        <v>180</v>
      </c>
      <c r="D62" s="14">
        <v>28183.100770711691</v>
      </c>
      <c r="E62" s="14">
        <v>37395.090677442618</v>
      </c>
      <c r="F62" s="15">
        <v>48688.811827190584</v>
      </c>
    </row>
    <row r="63" spans="1:6" x14ac:dyDescent="0.25">
      <c r="A63" s="13">
        <v>22</v>
      </c>
      <c r="B63" s="3" t="s">
        <v>344</v>
      </c>
      <c r="C63" s="4">
        <v>245</v>
      </c>
      <c r="D63" s="14">
        <v>38360.331604579798</v>
      </c>
      <c r="E63" s="14">
        <v>50898.87342207467</v>
      </c>
      <c r="F63" s="15">
        <v>66270.88276478718</v>
      </c>
    </row>
    <row r="64" spans="1:6" x14ac:dyDescent="0.25">
      <c r="A64" s="13">
        <v>22</v>
      </c>
      <c r="B64" s="3" t="s">
        <v>345</v>
      </c>
      <c r="C64" s="4">
        <v>245</v>
      </c>
      <c r="D64" s="14">
        <v>38360.331604579798</v>
      </c>
      <c r="E64" s="14">
        <v>50898.87342207467</v>
      </c>
      <c r="F64" s="15">
        <v>66270.88276478718</v>
      </c>
    </row>
    <row r="65" spans="1:6" x14ac:dyDescent="0.25">
      <c r="A65" s="13">
        <v>22</v>
      </c>
      <c r="B65" s="3" t="s">
        <v>346</v>
      </c>
      <c r="C65" s="4">
        <v>245</v>
      </c>
      <c r="D65" s="14">
        <v>38360.331604579798</v>
      </c>
      <c r="E65" s="14">
        <v>50898.87342207467</v>
      </c>
      <c r="F65" s="15">
        <v>66270.88276478718</v>
      </c>
    </row>
    <row r="66" spans="1:6" x14ac:dyDescent="0.25">
      <c r="A66" s="13">
        <v>23</v>
      </c>
      <c r="B66" s="3" t="s">
        <v>105</v>
      </c>
      <c r="C66" s="4">
        <v>220</v>
      </c>
      <c r="D66" s="14">
        <v>34446.012053092069</v>
      </c>
      <c r="E66" s="14">
        <v>45705.110827985423</v>
      </c>
      <c r="F66" s="15">
        <v>59508.547788788506</v>
      </c>
    </row>
    <row r="67" spans="1:6" x14ac:dyDescent="0.25">
      <c r="A67" s="13">
        <v>23</v>
      </c>
      <c r="B67" s="3" t="s">
        <v>105</v>
      </c>
      <c r="C67" s="4">
        <v>245</v>
      </c>
      <c r="D67" s="14">
        <v>39511.141552717192</v>
      </c>
      <c r="E67" s="14">
        <v>52425.839624736902</v>
      </c>
      <c r="F67" s="15">
        <v>68259.009247730806</v>
      </c>
    </row>
    <row r="68" spans="1:6" x14ac:dyDescent="0.25">
      <c r="A68" s="16">
        <v>23</v>
      </c>
      <c r="B68" s="3" t="s">
        <v>347</v>
      </c>
      <c r="C68" s="4">
        <v>245</v>
      </c>
      <c r="D68" s="14">
        <v>39511.141552717192</v>
      </c>
      <c r="E68" s="14">
        <v>52425.839624736902</v>
      </c>
      <c r="F68" s="15">
        <v>68259.009247730806</v>
      </c>
    </row>
    <row r="69" spans="1:6" x14ac:dyDescent="0.25">
      <c r="A69" s="13">
        <v>23</v>
      </c>
      <c r="B69" s="3" t="s">
        <v>348</v>
      </c>
      <c r="C69" s="4">
        <v>245</v>
      </c>
      <c r="D69" s="14">
        <v>39511.141552717192</v>
      </c>
      <c r="E69" s="14">
        <v>52425.839624736902</v>
      </c>
      <c r="F69" s="15">
        <v>68259.009247730806</v>
      </c>
    </row>
    <row r="70" spans="1:6" x14ac:dyDescent="0.25">
      <c r="A70" s="16">
        <v>23</v>
      </c>
      <c r="B70" s="3" t="s">
        <v>349</v>
      </c>
      <c r="C70" s="4">
        <v>245</v>
      </c>
      <c r="D70" s="14">
        <v>39511.141552717192</v>
      </c>
      <c r="E70" s="14">
        <v>52425.839624736902</v>
      </c>
      <c r="F70" s="15">
        <v>68259.009247730806</v>
      </c>
    </row>
    <row r="71" spans="1:6" x14ac:dyDescent="0.25">
      <c r="A71" s="16">
        <v>23</v>
      </c>
      <c r="B71" s="3" t="s">
        <v>350</v>
      </c>
      <c r="C71" s="4">
        <v>245</v>
      </c>
      <c r="D71" s="14">
        <v>39511.141552717192</v>
      </c>
      <c r="E71" s="14">
        <v>52425.839624736902</v>
      </c>
      <c r="F71" s="15">
        <v>68259.009247730806</v>
      </c>
    </row>
    <row r="72" spans="1:6" x14ac:dyDescent="0.25">
      <c r="A72" s="13">
        <v>23</v>
      </c>
      <c r="B72" s="3" t="s">
        <v>351</v>
      </c>
      <c r="C72" s="4">
        <v>245</v>
      </c>
      <c r="D72" s="14">
        <v>39511.141552717192</v>
      </c>
      <c r="E72" s="14">
        <v>52425.839624736902</v>
      </c>
      <c r="F72" s="15">
        <v>68259.009247730806</v>
      </c>
    </row>
    <row r="73" spans="1:6" x14ac:dyDescent="0.25">
      <c r="A73" s="13">
        <v>23</v>
      </c>
      <c r="B73" s="3" t="s">
        <v>352</v>
      </c>
      <c r="C73" s="4">
        <v>245</v>
      </c>
      <c r="D73" s="14">
        <v>39511.141552717192</v>
      </c>
      <c r="E73" s="14">
        <v>52425.839624736902</v>
      </c>
      <c r="F73" s="15">
        <v>68259.009247730806</v>
      </c>
    </row>
    <row r="74" spans="1:6" x14ac:dyDescent="0.25">
      <c r="A74" s="13">
        <v>23</v>
      </c>
      <c r="B74" s="3" t="s">
        <v>353</v>
      </c>
      <c r="C74" s="4">
        <v>245</v>
      </c>
      <c r="D74" s="14">
        <v>39511.141552717192</v>
      </c>
      <c r="E74" s="14">
        <v>52425.839624736902</v>
      </c>
      <c r="F74" s="15">
        <v>68259.009247730806</v>
      </c>
    </row>
    <row r="75" spans="1:6" x14ac:dyDescent="0.25">
      <c r="A75" s="13">
        <v>23</v>
      </c>
      <c r="B75" s="3" t="s">
        <v>354</v>
      </c>
      <c r="C75" s="4">
        <v>245</v>
      </c>
      <c r="D75" s="14">
        <v>39511.141552717192</v>
      </c>
      <c r="E75" s="14">
        <v>52425.839624736902</v>
      </c>
      <c r="F75" s="15">
        <v>68259.009247730806</v>
      </c>
    </row>
    <row r="76" spans="1:6" x14ac:dyDescent="0.25">
      <c r="A76" s="13">
        <v>24</v>
      </c>
      <c r="B76" s="3" t="s">
        <v>355</v>
      </c>
      <c r="C76" s="4">
        <v>245</v>
      </c>
      <c r="D76" s="14">
        <v>40696</v>
      </c>
      <c r="E76" s="14">
        <v>54000.946130030963</v>
      </c>
      <c r="F76" s="15">
        <v>70304.544891640879</v>
      </c>
    </row>
    <row r="77" spans="1:6" x14ac:dyDescent="0.25">
      <c r="A77" s="13">
        <v>24</v>
      </c>
      <c r="B77" s="3" t="s">
        <v>356</v>
      </c>
      <c r="C77" s="4">
        <v>245</v>
      </c>
      <c r="D77" s="14">
        <v>40696</v>
      </c>
      <c r="E77" s="14">
        <v>54000.946130030963</v>
      </c>
      <c r="F77" s="15">
        <v>70304.544891640879</v>
      </c>
    </row>
    <row r="78" spans="1:6" x14ac:dyDescent="0.25">
      <c r="A78" s="13">
        <v>24</v>
      </c>
      <c r="B78" s="3" t="s">
        <v>357</v>
      </c>
      <c r="C78" s="4">
        <v>202</v>
      </c>
      <c r="D78" s="14">
        <v>33553.436734693874</v>
      </c>
      <c r="E78" s="14">
        <v>44523.971477599582</v>
      </c>
      <c r="F78" s="15">
        <v>52050.342025047386</v>
      </c>
    </row>
    <row r="79" spans="1:6" x14ac:dyDescent="0.25">
      <c r="A79" s="13">
        <v>24</v>
      </c>
      <c r="B79" s="3" t="s">
        <v>358</v>
      </c>
      <c r="C79" s="4">
        <v>245</v>
      </c>
      <c r="D79" s="14">
        <v>40696</v>
      </c>
      <c r="E79" s="14">
        <v>54000.946130030963</v>
      </c>
      <c r="F79" s="15">
        <v>70304.544891640879</v>
      </c>
    </row>
    <row r="80" spans="1:6" x14ac:dyDescent="0.25">
      <c r="A80" s="13">
        <v>24</v>
      </c>
      <c r="B80" s="3" t="s">
        <v>106</v>
      </c>
      <c r="C80" s="4">
        <v>245</v>
      </c>
      <c r="D80" s="14">
        <v>40696.475799298707</v>
      </c>
      <c r="E80" s="14">
        <v>54001</v>
      </c>
      <c r="F80" s="15">
        <v>70305.366860707989</v>
      </c>
    </row>
    <row r="81" spans="1:6" x14ac:dyDescent="0.25">
      <c r="A81" s="16">
        <v>25</v>
      </c>
      <c r="B81" s="3" t="s">
        <v>107</v>
      </c>
      <c r="C81" s="4">
        <v>245</v>
      </c>
      <c r="D81" s="14">
        <v>41917.370073277671</v>
      </c>
      <c r="E81" s="14">
        <v>55618.573257883392</v>
      </c>
      <c r="F81" s="15">
        <v>72415.982910917621</v>
      </c>
    </row>
    <row r="82" spans="1:6" x14ac:dyDescent="0.25">
      <c r="A82" s="13">
        <v>25</v>
      </c>
      <c r="B82" s="3" t="s">
        <v>359</v>
      </c>
      <c r="C82" s="4">
        <v>245</v>
      </c>
      <c r="D82" s="14">
        <v>41917.370073277671</v>
      </c>
      <c r="E82" s="14">
        <v>55618.573257883392</v>
      </c>
      <c r="F82" s="15">
        <v>72415.982910917621</v>
      </c>
    </row>
    <row r="83" spans="1:6" x14ac:dyDescent="0.25">
      <c r="A83" s="13">
        <v>25</v>
      </c>
      <c r="B83" s="3" t="s">
        <v>360</v>
      </c>
      <c r="C83" s="4">
        <v>185</v>
      </c>
      <c r="D83" s="14">
        <v>31651.891687985179</v>
      </c>
      <c r="E83" s="14">
        <v>41999.649691259991</v>
      </c>
      <c r="F83" s="15">
        <v>54683.795392928827</v>
      </c>
    </row>
    <row r="84" spans="1:6" x14ac:dyDescent="0.25">
      <c r="A84" s="13">
        <v>25</v>
      </c>
      <c r="B84" s="3" t="s">
        <v>361</v>
      </c>
      <c r="C84" s="4">
        <v>185</v>
      </c>
      <c r="D84" s="14">
        <v>31651.891687985179</v>
      </c>
      <c r="E84" s="14">
        <v>41999.649691259991</v>
      </c>
      <c r="F84" s="15">
        <v>54683.795392928827</v>
      </c>
    </row>
    <row r="85" spans="1:6" x14ac:dyDescent="0.25">
      <c r="A85" s="16">
        <v>25</v>
      </c>
      <c r="B85" s="3" t="s">
        <v>362</v>
      </c>
      <c r="C85" s="4">
        <v>245</v>
      </c>
      <c r="D85" s="14">
        <v>41917.370073277671</v>
      </c>
      <c r="E85" s="14">
        <v>55619.196363525356</v>
      </c>
      <c r="F85" s="15">
        <v>72415.982910917621</v>
      </c>
    </row>
    <row r="86" spans="1:6" x14ac:dyDescent="0.25">
      <c r="A86" s="13">
        <v>26</v>
      </c>
      <c r="B86" s="3" t="s">
        <v>108</v>
      </c>
      <c r="C86" s="4">
        <v>245</v>
      </c>
      <c r="D86" s="14">
        <v>43174.891175476005</v>
      </c>
      <c r="E86" s="14">
        <v>57284.970672756448</v>
      </c>
      <c r="F86" s="15">
        <v>74586.783204296342</v>
      </c>
    </row>
    <row r="87" spans="1:6" x14ac:dyDescent="0.25">
      <c r="A87" s="16">
        <v>26</v>
      </c>
      <c r="B87" s="3" t="s">
        <v>363</v>
      </c>
      <c r="C87" s="4">
        <v>245</v>
      </c>
      <c r="D87" s="14">
        <v>43174.891175476005</v>
      </c>
      <c r="E87" s="14">
        <v>57284.970672756448</v>
      </c>
      <c r="F87" s="15">
        <v>74586.783204296342</v>
      </c>
    </row>
    <row r="88" spans="1:6" x14ac:dyDescent="0.25">
      <c r="A88" s="13">
        <v>26</v>
      </c>
      <c r="B88" s="3" t="s">
        <v>364</v>
      </c>
      <c r="C88" s="4">
        <v>245</v>
      </c>
      <c r="D88" s="14">
        <v>43174.891175476005</v>
      </c>
      <c r="E88" s="14">
        <v>57284.970672756448</v>
      </c>
      <c r="F88" s="15">
        <v>74586.783204296342</v>
      </c>
    </row>
    <row r="89" spans="1:6" x14ac:dyDescent="0.25">
      <c r="A89" s="13">
        <v>27</v>
      </c>
      <c r="B89" s="3" t="s">
        <v>365</v>
      </c>
      <c r="C89" s="4">
        <v>245</v>
      </c>
      <c r="D89" s="14">
        <v>44470</v>
      </c>
      <c r="E89" s="14">
        <v>59005.561380742271</v>
      </c>
      <c r="F89" s="15">
        <v>76825.878017129551</v>
      </c>
    </row>
    <row r="90" spans="1:6" x14ac:dyDescent="0.25">
      <c r="A90" s="13">
        <v>27</v>
      </c>
      <c r="B90" s="3" t="s">
        <v>366</v>
      </c>
      <c r="C90" s="4">
        <v>245</v>
      </c>
      <c r="D90" s="14">
        <v>44470</v>
      </c>
      <c r="E90" s="14">
        <v>59005.561380742271</v>
      </c>
      <c r="F90" s="15">
        <v>76825.878017129551</v>
      </c>
    </row>
    <row r="91" spans="1:6" x14ac:dyDescent="0.25">
      <c r="A91" s="13">
        <v>27</v>
      </c>
      <c r="B91" s="3" t="s">
        <v>367</v>
      </c>
      <c r="C91" s="4">
        <v>245</v>
      </c>
      <c r="D91" s="14">
        <v>44470</v>
      </c>
      <c r="E91" s="14">
        <v>59005.561380742271</v>
      </c>
      <c r="F91" s="15">
        <v>76825.878017129551</v>
      </c>
    </row>
    <row r="92" spans="1:6" x14ac:dyDescent="0.25">
      <c r="A92" s="16">
        <v>27</v>
      </c>
      <c r="B92" s="3" t="s">
        <v>368</v>
      </c>
      <c r="C92" s="4">
        <v>245</v>
      </c>
      <c r="D92" s="18">
        <v>44470</v>
      </c>
      <c r="E92" s="18">
        <v>59005.561380742271</v>
      </c>
      <c r="F92" s="19">
        <v>76825.878017129551</v>
      </c>
    </row>
    <row r="93" spans="1:6" ht="15.75" thickBot="1" x14ac:dyDescent="0.3">
      <c r="A93" s="17">
        <v>27</v>
      </c>
      <c r="B93" s="6" t="s">
        <v>369</v>
      </c>
      <c r="C93" s="7">
        <v>245</v>
      </c>
      <c r="D93" s="32">
        <v>44470</v>
      </c>
      <c r="E93" s="32">
        <v>59005.561380742271</v>
      </c>
      <c r="F93" s="33">
        <v>76825.878017129551</v>
      </c>
    </row>
    <row r="94" spans="1:6" x14ac:dyDescent="0.25">
      <c r="A94" s="47">
        <v>27</v>
      </c>
      <c r="B94" s="42" t="s">
        <v>370</v>
      </c>
      <c r="C94" s="43">
        <v>245</v>
      </c>
      <c r="D94" s="14">
        <v>44470</v>
      </c>
      <c r="E94" s="14">
        <v>59005.561380742271</v>
      </c>
      <c r="F94" s="15">
        <v>76825.878017129551</v>
      </c>
    </row>
    <row r="95" spans="1:6" x14ac:dyDescent="0.25">
      <c r="A95" s="13">
        <v>27</v>
      </c>
      <c r="B95" s="3" t="s">
        <v>109</v>
      </c>
      <c r="C95" s="4">
        <v>245</v>
      </c>
      <c r="D95" s="14">
        <v>44470.137910740283</v>
      </c>
      <c r="E95" s="14">
        <v>59005.744369288499</v>
      </c>
      <c r="F95" s="15">
        <v>76826.11627019252</v>
      </c>
    </row>
    <row r="96" spans="1:6" x14ac:dyDescent="0.25">
      <c r="A96" s="13">
        <v>28</v>
      </c>
      <c r="B96" s="3" t="s">
        <v>110</v>
      </c>
      <c r="C96" s="4">
        <v>245</v>
      </c>
      <c r="D96" s="14">
        <v>45804.242048062493</v>
      </c>
      <c r="E96" s="14">
        <v>60776.717132365317</v>
      </c>
      <c r="F96" s="15">
        <v>79130.899758298314</v>
      </c>
    </row>
    <row r="97" spans="1:6" x14ac:dyDescent="0.25">
      <c r="A97" s="13">
        <v>28</v>
      </c>
      <c r="B97" s="3" t="s">
        <v>111</v>
      </c>
      <c r="C97" s="4">
        <v>245</v>
      </c>
      <c r="D97" s="14">
        <v>45804.242048062493</v>
      </c>
      <c r="E97" s="14">
        <v>60777</v>
      </c>
      <c r="F97" s="15">
        <v>79131</v>
      </c>
    </row>
    <row r="98" spans="1:6" x14ac:dyDescent="0.25">
      <c r="A98" s="13">
        <v>28</v>
      </c>
      <c r="B98" s="3" t="s">
        <v>112</v>
      </c>
      <c r="C98" s="4">
        <v>245</v>
      </c>
      <c r="D98" s="14">
        <v>45804.242048062493</v>
      </c>
      <c r="E98" s="14">
        <v>60776.717132365317</v>
      </c>
      <c r="F98" s="15">
        <v>79130.899758298314</v>
      </c>
    </row>
    <row r="99" spans="1:6" x14ac:dyDescent="0.25">
      <c r="A99" s="13">
        <v>28</v>
      </c>
      <c r="B99" s="3" t="s">
        <v>113</v>
      </c>
      <c r="C99" s="4">
        <v>245</v>
      </c>
      <c r="D99" s="14">
        <v>45804.242048062493</v>
      </c>
      <c r="E99" s="14">
        <v>60776.717132365317</v>
      </c>
      <c r="F99" s="15">
        <v>79130.899758298314</v>
      </c>
    </row>
    <row r="100" spans="1:6" x14ac:dyDescent="0.25">
      <c r="A100" s="13">
        <v>28</v>
      </c>
      <c r="B100" s="3" t="s">
        <v>114</v>
      </c>
      <c r="C100" s="4">
        <v>245</v>
      </c>
      <c r="D100" s="14">
        <v>45804.242048062493</v>
      </c>
      <c r="E100" s="14">
        <v>60776.717132365317</v>
      </c>
      <c r="F100" s="15">
        <v>79130.899758298314</v>
      </c>
    </row>
    <row r="101" spans="1:6" x14ac:dyDescent="0.25">
      <c r="A101" s="13">
        <v>28</v>
      </c>
      <c r="B101" s="3" t="s">
        <v>115</v>
      </c>
      <c r="C101" s="4">
        <v>245</v>
      </c>
      <c r="D101" s="14">
        <v>45804.242048062493</v>
      </c>
      <c r="E101" s="14">
        <v>60776.717132365317</v>
      </c>
      <c r="F101" s="15">
        <v>79130.899758298314</v>
      </c>
    </row>
    <row r="102" spans="1:6" x14ac:dyDescent="0.25">
      <c r="A102" s="13">
        <v>28</v>
      </c>
      <c r="B102" s="3" t="s">
        <v>116</v>
      </c>
      <c r="C102" s="4">
        <v>245</v>
      </c>
      <c r="D102" s="14">
        <v>45804.242048062493</v>
      </c>
      <c r="E102" s="14">
        <v>60776.717132365317</v>
      </c>
      <c r="F102" s="15">
        <v>79130.899758298314</v>
      </c>
    </row>
    <row r="103" spans="1:6" x14ac:dyDescent="0.25">
      <c r="A103" s="13">
        <v>28</v>
      </c>
      <c r="B103" s="3" t="s">
        <v>117</v>
      </c>
      <c r="C103" s="4">
        <v>245</v>
      </c>
      <c r="D103" s="14">
        <v>45804.242048062493</v>
      </c>
      <c r="E103" s="14">
        <v>60776.717132365317</v>
      </c>
      <c r="F103" s="15">
        <v>79130.899758298314</v>
      </c>
    </row>
    <row r="104" spans="1:6" x14ac:dyDescent="0.25">
      <c r="A104" s="13">
        <v>28</v>
      </c>
      <c r="B104" s="5" t="s">
        <v>118</v>
      </c>
      <c r="C104" s="4">
        <v>245</v>
      </c>
      <c r="D104" s="14">
        <v>45804.242048062493</v>
      </c>
      <c r="E104" s="14">
        <v>60776.717132365317</v>
      </c>
      <c r="F104" s="15">
        <v>79130.899758298314</v>
      </c>
    </row>
    <row r="105" spans="1:6" x14ac:dyDescent="0.25">
      <c r="A105" s="13">
        <v>28</v>
      </c>
      <c r="B105" s="3" t="s">
        <v>119</v>
      </c>
      <c r="C105" s="4">
        <v>245</v>
      </c>
      <c r="D105" s="14">
        <v>45804.242048062493</v>
      </c>
      <c r="E105" s="14">
        <v>60776.717132365317</v>
      </c>
      <c r="F105" s="15">
        <v>79130.899758298314</v>
      </c>
    </row>
    <row r="106" spans="1:6" x14ac:dyDescent="0.25">
      <c r="A106" s="13">
        <v>29</v>
      </c>
      <c r="B106" s="5" t="s">
        <v>120</v>
      </c>
      <c r="C106" s="4">
        <v>245</v>
      </c>
      <c r="D106" s="14">
        <v>47178.369309504371</v>
      </c>
      <c r="E106" s="14">
        <v>62599.194201378188</v>
      </c>
      <c r="F106" s="15">
        <v>81504.826751047265</v>
      </c>
    </row>
    <row r="107" spans="1:6" x14ac:dyDescent="0.25">
      <c r="A107" s="13">
        <v>30</v>
      </c>
      <c r="B107" s="3" t="s">
        <v>121</v>
      </c>
      <c r="C107" s="4">
        <v>245</v>
      </c>
      <c r="D107" s="14">
        <v>48594</v>
      </c>
      <c r="E107" s="14">
        <v>64477.541032961337</v>
      </c>
      <c r="F107" s="15">
        <v>83950.454606799947</v>
      </c>
    </row>
    <row r="108" spans="1:6" x14ac:dyDescent="0.25">
      <c r="A108" s="13">
        <v>30</v>
      </c>
      <c r="B108" s="3" t="s">
        <v>122</v>
      </c>
      <c r="C108" s="4">
        <v>245</v>
      </c>
      <c r="D108" s="14">
        <v>48594</v>
      </c>
      <c r="E108" s="14">
        <v>64477.384370579908</v>
      </c>
      <c r="F108" s="15">
        <v>83950.454606799947</v>
      </c>
    </row>
    <row r="109" spans="1:6" x14ac:dyDescent="0.25">
      <c r="A109" s="13">
        <v>30</v>
      </c>
      <c r="B109" s="3" t="s">
        <v>123</v>
      </c>
      <c r="C109" s="4">
        <v>195</v>
      </c>
      <c r="D109" s="14">
        <v>38676.857142857145</v>
      </c>
      <c r="E109" s="14">
        <v>51318.167204241938</v>
      </c>
      <c r="F109" s="15">
        <v>66816.310884248975</v>
      </c>
    </row>
    <row r="110" spans="1:6" x14ac:dyDescent="0.25">
      <c r="A110" s="13">
        <v>31</v>
      </c>
      <c r="B110" s="3" t="s">
        <v>124</v>
      </c>
      <c r="C110" s="4">
        <v>202</v>
      </c>
      <c r="D110" s="14">
        <v>41267.363265306121</v>
      </c>
      <c r="E110" s="14">
        <v>54755.994628807362</v>
      </c>
      <c r="F110" s="15">
        <v>71294.002793479842</v>
      </c>
    </row>
    <row r="111" spans="1:6" x14ac:dyDescent="0.25">
      <c r="A111" s="13">
        <v>31</v>
      </c>
      <c r="B111" s="5" t="s">
        <v>125</v>
      </c>
      <c r="C111" s="4">
        <v>245</v>
      </c>
      <c r="D111" s="14">
        <v>50052</v>
      </c>
      <c r="E111" s="14">
        <v>66412.106099143508</v>
      </c>
      <c r="F111" s="15">
        <v>86469.279211004454</v>
      </c>
    </row>
    <row r="112" spans="1:6" x14ac:dyDescent="0.25">
      <c r="A112" s="13">
        <v>31</v>
      </c>
      <c r="B112" s="3" t="s">
        <v>126</v>
      </c>
      <c r="C112" s="4">
        <v>245</v>
      </c>
      <c r="D112" s="14">
        <v>50052</v>
      </c>
      <c r="E112" s="14">
        <v>66412.106099143508</v>
      </c>
      <c r="F112" s="15">
        <v>86469.279211004454</v>
      </c>
    </row>
    <row r="113" spans="1:6" x14ac:dyDescent="0.25">
      <c r="A113" s="16">
        <v>31</v>
      </c>
      <c r="B113" s="3" t="s">
        <v>127</v>
      </c>
      <c r="C113" s="4">
        <v>220</v>
      </c>
      <c r="D113" s="14">
        <v>44944.65306122449</v>
      </c>
      <c r="E113" s="14">
        <v>59634.429352230829</v>
      </c>
      <c r="F113" s="15">
        <v>77645.883373146891</v>
      </c>
    </row>
    <row r="114" spans="1:6" x14ac:dyDescent="0.25">
      <c r="A114" s="16">
        <v>31</v>
      </c>
      <c r="B114" s="3" t="s">
        <v>128</v>
      </c>
      <c r="C114" s="4">
        <v>245</v>
      </c>
      <c r="D114" s="14">
        <v>50052</v>
      </c>
      <c r="E114" s="14">
        <v>66412</v>
      </c>
      <c r="F114" s="15">
        <v>86469</v>
      </c>
    </row>
    <row r="115" spans="1:6" x14ac:dyDescent="0.25">
      <c r="A115" s="13">
        <v>31</v>
      </c>
      <c r="B115" s="3" t="s">
        <v>129</v>
      </c>
      <c r="C115" s="4">
        <v>245</v>
      </c>
      <c r="D115" s="14">
        <v>50052</v>
      </c>
      <c r="E115" s="14">
        <v>66412</v>
      </c>
      <c r="F115" s="15">
        <v>86469</v>
      </c>
    </row>
    <row r="116" spans="1:6" x14ac:dyDescent="0.25">
      <c r="A116" s="13">
        <v>31</v>
      </c>
      <c r="B116" s="3" t="s">
        <v>130</v>
      </c>
      <c r="C116" s="4">
        <v>245</v>
      </c>
      <c r="D116" s="14">
        <v>50052</v>
      </c>
      <c r="E116" s="14">
        <v>66412.106099143508</v>
      </c>
      <c r="F116" s="15">
        <v>86469.279211004454</v>
      </c>
    </row>
    <row r="117" spans="1:6" x14ac:dyDescent="0.25">
      <c r="A117" s="13">
        <v>31</v>
      </c>
      <c r="B117" s="3" t="s">
        <v>374</v>
      </c>
      <c r="C117" s="4">
        <v>245</v>
      </c>
      <c r="D117" s="14">
        <v>50052</v>
      </c>
      <c r="E117" s="14">
        <v>66412.106099143508</v>
      </c>
      <c r="F117" s="15">
        <v>86469.279211004454</v>
      </c>
    </row>
    <row r="118" spans="1:6" x14ac:dyDescent="0.25">
      <c r="A118" s="13">
        <v>31</v>
      </c>
      <c r="B118" s="3" t="s">
        <v>131</v>
      </c>
      <c r="C118" s="4">
        <v>192</v>
      </c>
      <c r="D118" s="14">
        <v>39224.424489795922</v>
      </c>
      <c r="E118" s="14">
        <v>52045.405596063487</v>
      </c>
      <c r="F118" s="15">
        <v>67763.680034746358</v>
      </c>
    </row>
    <row r="119" spans="1:6" x14ac:dyDescent="0.25">
      <c r="A119" s="13">
        <v>31</v>
      </c>
      <c r="B119" s="3" t="s">
        <v>132</v>
      </c>
      <c r="C119" s="4">
        <v>245</v>
      </c>
      <c r="D119" s="14">
        <v>50052</v>
      </c>
      <c r="E119" s="14">
        <v>66412.106099143508</v>
      </c>
      <c r="F119" s="15">
        <v>86469.279211004454</v>
      </c>
    </row>
    <row r="120" spans="1:6" x14ac:dyDescent="0.25">
      <c r="A120" s="13">
        <v>31</v>
      </c>
      <c r="B120" s="3" t="s">
        <v>133</v>
      </c>
      <c r="C120" s="4">
        <v>245</v>
      </c>
      <c r="D120" s="14">
        <v>50052</v>
      </c>
      <c r="E120" s="14">
        <v>66412.106099143508</v>
      </c>
      <c r="F120" s="15">
        <v>86469.279211004454</v>
      </c>
    </row>
    <row r="121" spans="1:6" x14ac:dyDescent="0.25">
      <c r="A121" s="13">
        <v>31</v>
      </c>
      <c r="B121" s="3" t="s">
        <v>380</v>
      </c>
      <c r="C121" s="4">
        <v>245</v>
      </c>
      <c r="D121" s="14">
        <v>50052</v>
      </c>
      <c r="E121" s="14">
        <v>66412.106099143508</v>
      </c>
      <c r="F121" s="15">
        <v>86469.279211004454</v>
      </c>
    </row>
    <row r="122" spans="1:6" x14ac:dyDescent="0.25">
      <c r="A122" s="13">
        <v>31</v>
      </c>
      <c r="B122" s="3" t="s">
        <v>134</v>
      </c>
      <c r="C122" s="4">
        <v>245</v>
      </c>
      <c r="D122" s="14">
        <v>50052</v>
      </c>
      <c r="E122" s="14">
        <v>66412.106099143508</v>
      </c>
      <c r="F122" s="15">
        <v>86469.279211004454</v>
      </c>
    </row>
    <row r="123" spans="1:6" x14ac:dyDescent="0.25">
      <c r="A123" s="13">
        <v>31</v>
      </c>
      <c r="B123" s="3" t="s">
        <v>135</v>
      </c>
      <c r="C123" s="4">
        <v>245</v>
      </c>
      <c r="D123" s="14">
        <v>50052</v>
      </c>
      <c r="E123" s="14">
        <v>66412.106099143508</v>
      </c>
      <c r="F123" s="15">
        <v>86469.279211004454</v>
      </c>
    </row>
    <row r="124" spans="1:6" x14ac:dyDescent="0.25">
      <c r="A124" s="13">
        <v>31</v>
      </c>
      <c r="B124" s="3" t="s">
        <v>136</v>
      </c>
      <c r="C124" s="4">
        <v>195</v>
      </c>
      <c r="D124" s="14">
        <v>39837.306122448979</v>
      </c>
      <c r="E124" s="14">
        <v>52859.125561224486</v>
      </c>
      <c r="F124" s="15">
        <v>68824.874497084544</v>
      </c>
    </row>
    <row r="125" spans="1:6" x14ac:dyDescent="0.25">
      <c r="A125" s="13">
        <v>32</v>
      </c>
      <c r="B125" s="3" t="s">
        <v>137</v>
      </c>
      <c r="C125" s="4">
        <v>245</v>
      </c>
      <c r="D125" s="18">
        <v>51553</v>
      </c>
      <c r="E125" s="18">
        <v>68403.726239294047</v>
      </c>
      <c r="F125" s="19">
        <v>89061.694732559117</v>
      </c>
    </row>
    <row r="126" spans="1:6" x14ac:dyDescent="0.25">
      <c r="A126" s="13">
        <v>32</v>
      </c>
      <c r="B126" s="5" t="s">
        <v>138</v>
      </c>
      <c r="C126" s="4">
        <v>192</v>
      </c>
      <c r="D126" s="14">
        <v>40400.718367346941</v>
      </c>
      <c r="E126" s="14">
        <v>53607.500118444354</v>
      </c>
      <c r="F126" s="15">
        <v>69796.800508233617</v>
      </c>
    </row>
    <row r="127" spans="1:6" x14ac:dyDescent="0.25">
      <c r="A127" s="13">
        <v>32</v>
      </c>
      <c r="B127" s="5" t="s">
        <v>376</v>
      </c>
      <c r="C127" s="4">
        <v>245</v>
      </c>
      <c r="D127" s="14">
        <v>51553</v>
      </c>
      <c r="E127" s="14">
        <v>68403.873314156372</v>
      </c>
      <c r="F127" s="15">
        <v>89061.782278600396</v>
      </c>
    </row>
    <row r="128" spans="1:6" x14ac:dyDescent="0.25">
      <c r="A128" s="13">
        <v>32</v>
      </c>
      <c r="B128" s="5" t="s">
        <v>139</v>
      </c>
      <c r="C128" s="4">
        <v>245</v>
      </c>
      <c r="D128" s="14">
        <v>51553</v>
      </c>
      <c r="E128" s="14">
        <v>68403.873314156372</v>
      </c>
      <c r="F128" s="15">
        <v>89061.782278600396</v>
      </c>
    </row>
    <row r="129" spans="1:6" x14ac:dyDescent="0.25">
      <c r="A129" s="13">
        <v>32</v>
      </c>
      <c r="B129" s="5" t="s">
        <v>140</v>
      </c>
      <c r="C129" s="4">
        <v>245</v>
      </c>
      <c r="D129" s="14">
        <v>51553</v>
      </c>
      <c r="E129" s="14">
        <v>68403.873314156372</v>
      </c>
      <c r="F129" s="15">
        <v>89061.782278600396</v>
      </c>
    </row>
    <row r="130" spans="1:6" x14ac:dyDescent="0.25">
      <c r="A130" s="13">
        <v>32</v>
      </c>
      <c r="B130" s="5" t="s">
        <v>141</v>
      </c>
      <c r="C130" s="4">
        <v>202</v>
      </c>
      <c r="D130" s="18">
        <v>42504.922448979589</v>
      </c>
      <c r="E130" s="18">
        <v>56398.174287091417</v>
      </c>
      <c r="F130" s="19">
        <v>73431.03186851491</v>
      </c>
    </row>
    <row r="131" spans="1:6" x14ac:dyDescent="0.25">
      <c r="A131" s="13">
        <v>32</v>
      </c>
      <c r="B131" s="5" t="s">
        <v>375</v>
      </c>
      <c r="C131" s="4">
        <v>245</v>
      </c>
      <c r="D131" s="14">
        <v>51553</v>
      </c>
      <c r="E131" s="14">
        <v>68404</v>
      </c>
      <c r="F131" s="15">
        <v>89062</v>
      </c>
    </row>
    <row r="132" spans="1:6" x14ac:dyDescent="0.25">
      <c r="A132" s="13">
        <v>32</v>
      </c>
      <c r="B132" s="3" t="s">
        <v>142</v>
      </c>
      <c r="C132" s="4">
        <v>245</v>
      </c>
      <c r="D132" s="14">
        <v>51553</v>
      </c>
      <c r="E132" s="14">
        <v>68403.726239294047</v>
      </c>
      <c r="F132" s="15">
        <v>89061.694732559117</v>
      </c>
    </row>
    <row r="133" spans="1:6" x14ac:dyDescent="0.25">
      <c r="A133" s="13">
        <v>32</v>
      </c>
      <c r="B133" s="3" t="s">
        <v>144</v>
      </c>
      <c r="C133" s="4">
        <v>192</v>
      </c>
      <c r="D133" s="14">
        <v>40400.718367346941</v>
      </c>
      <c r="E133" s="14">
        <v>53607.500118444354</v>
      </c>
      <c r="F133" s="15">
        <v>69797.203398965867</v>
      </c>
    </row>
    <row r="134" spans="1:6" x14ac:dyDescent="0.25">
      <c r="A134" s="13">
        <v>32</v>
      </c>
      <c r="B134" s="3" t="s">
        <v>145</v>
      </c>
      <c r="C134" s="4">
        <v>245</v>
      </c>
      <c r="D134" s="14">
        <v>51553</v>
      </c>
      <c r="E134" s="14">
        <v>68403.873314156372</v>
      </c>
      <c r="F134" s="15">
        <v>89061.782278600396</v>
      </c>
    </row>
    <row r="135" spans="1:6" x14ac:dyDescent="0.25">
      <c r="A135" s="13">
        <v>33</v>
      </c>
      <c r="B135" s="3" t="s">
        <v>146</v>
      </c>
      <c r="C135" s="4">
        <v>245</v>
      </c>
      <c r="D135" s="14">
        <v>53100</v>
      </c>
      <c r="E135" s="14">
        <v>70456</v>
      </c>
      <c r="F135" s="15">
        <v>91734</v>
      </c>
    </row>
    <row r="136" spans="1:6" x14ac:dyDescent="0.25">
      <c r="A136" s="13">
        <v>33</v>
      </c>
      <c r="B136" s="3" t="s">
        <v>147</v>
      </c>
      <c r="C136" s="4">
        <v>245</v>
      </c>
      <c r="D136" s="14">
        <v>53100</v>
      </c>
      <c r="E136" s="14">
        <v>70455.520373985317</v>
      </c>
      <c r="F136" s="15">
        <v>91733.848254713288</v>
      </c>
    </row>
    <row r="137" spans="1:6" x14ac:dyDescent="0.25">
      <c r="A137" s="13">
        <v>33</v>
      </c>
      <c r="B137" s="3" t="s">
        <v>148</v>
      </c>
      <c r="C137" s="4">
        <v>245</v>
      </c>
      <c r="D137" s="14">
        <v>53100</v>
      </c>
      <c r="E137" s="14">
        <v>70455.520373985317</v>
      </c>
      <c r="F137" s="15">
        <v>91733.848254713288</v>
      </c>
    </row>
    <row r="138" spans="1:6" x14ac:dyDescent="0.25">
      <c r="A138" s="13">
        <v>33</v>
      </c>
      <c r="B138" s="3" t="s">
        <v>149</v>
      </c>
      <c r="C138" s="4">
        <v>245</v>
      </c>
      <c r="D138" s="14">
        <v>53100</v>
      </c>
      <c r="E138" s="14">
        <v>70455.520373985317</v>
      </c>
      <c r="F138" s="15">
        <v>91733.848254713288</v>
      </c>
    </row>
    <row r="139" spans="1:6" ht="15.75" thickBot="1" x14ac:dyDescent="0.3">
      <c r="A139" s="17">
        <v>33</v>
      </c>
      <c r="B139" s="6" t="s">
        <v>150</v>
      </c>
      <c r="C139" s="7">
        <v>245</v>
      </c>
      <c r="D139" s="32">
        <v>53100</v>
      </c>
      <c r="E139" s="32">
        <v>70455.520373985317</v>
      </c>
      <c r="F139" s="33">
        <v>91733.848254713288</v>
      </c>
    </row>
    <row r="140" spans="1:6" x14ac:dyDescent="0.25">
      <c r="A140" s="29">
        <v>33</v>
      </c>
      <c r="B140" s="11" t="s">
        <v>151</v>
      </c>
      <c r="C140" s="12">
        <v>245</v>
      </c>
      <c r="D140" s="27">
        <v>53100</v>
      </c>
      <c r="E140" s="27">
        <v>70455.520373985317</v>
      </c>
      <c r="F140" s="28">
        <v>91733.848254713288</v>
      </c>
    </row>
    <row r="141" spans="1:6" x14ac:dyDescent="0.25">
      <c r="A141" s="47">
        <v>34</v>
      </c>
      <c r="B141" s="42" t="s">
        <v>152</v>
      </c>
      <c r="C141" s="43">
        <v>245</v>
      </c>
      <c r="D141" s="14">
        <v>54693</v>
      </c>
      <c r="E141" s="14">
        <v>72569.676644729596</v>
      </c>
      <c r="F141" s="15">
        <v>94487.144694447066</v>
      </c>
    </row>
    <row r="142" spans="1:6" x14ac:dyDescent="0.25">
      <c r="A142" s="47">
        <v>34</v>
      </c>
      <c r="B142" s="42" t="s">
        <v>153</v>
      </c>
      <c r="C142" s="43">
        <v>245</v>
      </c>
      <c r="D142" s="14">
        <v>54693</v>
      </c>
      <c r="E142" s="14">
        <v>72570.073501167921</v>
      </c>
      <c r="F142" s="15">
        <v>94487.019257721346</v>
      </c>
    </row>
    <row r="143" spans="1:6" x14ac:dyDescent="0.25">
      <c r="A143" s="13">
        <v>34</v>
      </c>
      <c r="B143" s="3" t="s">
        <v>154</v>
      </c>
      <c r="C143" s="4">
        <v>245</v>
      </c>
      <c r="D143" s="14">
        <v>54693</v>
      </c>
      <c r="E143" s="14">
        <v>72569.676644729596</v>
      </c>
      <c r="F143" s="15">
        <v>94487.144694447066</v>
      </c>
    </row>
    <row r="144" spans="1:6" x14ac:dyDescent="0.25">
      <c r="A144" s="13">
        <v>34</v>
      </c>
      <c r="B144" s="3" t="s">
        <v>155</v>
      </c>
      <c r="C144" s="4">
        <v>245</v>
      </c>
      <c r="D144" s="14">
        <v>54693</v>
      </c>
      <c r="E144" s="14">
        <v>72569.676644729596</v>
      </c>
      <c r="F144" s="15">
        <v>94487.144694447066</v>
      </c>
    </row>
    <row r="145" spans="1:6" x14ac:dyDescent="0.25">
      <c r="A145" s="13">
        <v>34</v>
      </c>
      <c r="B145" s="3" t="s">
        <v>156</v>
      </c>
      <c r="C145" s="4">
        <v>245</v>
      </c>
      <c r="D145" s="18">
        <v>54693</v>
      </c>
      <c r="E145" s="18">
        <v>72570.073501167921</v>
      </c>
      <c r="F145" s="19">
        <v>94487.019257721346</v>
      </c>
    </row>
    <row r="146" spans="1:6" x14ac:dyDescent="0.25">
      <c r="A146" s="16">
        <v>34</v>
      </c>
      <c r="B146" s="3" t="s">
        <v>157</v>
      </c>
      <c r="C146" s="4">
        <v>245</v>
      </c>
      <c r="D146" s="14">
        <v>54693</v>
      </c>
      <c r="E146" s="30">
        <v>72570.073501167921</v>
      </c>
      <c r="F146" s="31">
        <v>94487.019257721346</v>
      </c>
    </row>
    <row r="147" spans="1:6" x14ac:dyDescent="0.25">
      <c r="A147" s="13">
        <v>34</v>
      </c>
      <c r="B147" s="3" t="s">
        <v>158</v>
      </c>
      <c r="C147" s="4">
        <v>245</v>
      </c>
      <c r="D147" s="14">
        <v>54693</v>
      </c>
      <c r="E147" s="14">
        <v>72570.073501167921</v>
      </c>
      <c r="F147" s="15">
        <v>94487.019257721346</v>
      </c>
    </row>
    <row r="148" spans="1:6" x14ac:dyDescent="0.25">
      <c r="A148" s="13">
        <v>34</v>
      </c>
      <c r="B148" s="3" t="s">
        <v>159</v>
      </c>
      <c r="C148" s="4">
        <v>245</v>
      </c>
      <c r="D148" s="14">
        <v>54693</v>
      </c>
      <c r="E148" s="14">
        <v>72570.073501167921</v>
      </c>
      <c r="F148" s="15">
        <v>94487.019257721346</v>
      </c>
    </row>
    <row r="149" spans="1:6" x14ac:dyDescent="0.25">
      <c r="A149" s="13">
        <v>35</v>
      </c>
      <c r="B149" s="3" t="s">
        <v>160</v>
      </c>
      <c r="C149" s="4">
        <v>245</v>
      </c>
      <c r="D149" s="14">
        <v>56333</v>
      </c>
      <c r="E149" s="14">
        <v>74746.127485076548</v>
      </c>
      <c r="F149" s="15">
        <v>97320.265040228493</v>
      </c>
    </row>
    <row r="150" spans="1:6" x14ac:dyDescent="0.25">
      <c r="A150" s="13">
        <v>35</v>
      </c>
      <c r="B150" s="3" t="s">
        <v>71</v>
      </c>
      <c r="C150" s="4">
        <v>245</v>
      </c>
      <c r="D150" s="14">
        <v>56333</v>
      </c>
      <c r="E150" s="14">
        <v>74746.127485076548</v>
      </c>
      <c r="F150" s="15">
        <v>97320.265040228493</v>
      </c>
    </row>
    <row r="151" spans="1:6" x14ac:dyDescent="0.25">
      <c r="A151" s="13">
        <v>35</v>
      </c>
      <c r="B151" s="3" t="s">
        <v>161</v>
      </c>
      <c r="C151" s="4">
        <v>245</v>
      </c>
      <c r="D151" s="14">
        <v>56333</v>
      </c>
      <c r="E151" s="14">
        <v>74746.127485076548</v>
      </c>
      <c r="F151" s="15">
        <v>97320.265040228493</v>
      </c>
    </row>
    <row r="152" spans="1:6" x14ac:dyDescent="0.25">
      <c r="A152" s="13">
        <v>35</v>
      </c>
      <c r="B152" s="3" t="s">
        <v>143</v>
      </c>
      <c r="C152" s="4">
        <v>245</v>
      </c>
      <c r="D152" s="14">
        <v>56333</v>
      </c>
      <c r="E152" s="14">
        <v>74746.127485076548</v>
      </c>
      <c r="F152" s="15">
        <v>97320.265040228493</v>
      </c>
    </row>
    <row r="153" spans="1:6" x14ac:dyDescent="0.25">
      <c r="A153" s="13">
        <v>35</v>
      </c>
      <c r="B153" s="3" t="s">
        <v>162</v>
      </c>
      <c r="C153" s="4">
        <v>245</v>
      </c>
      <c r="D153" s="14">
        <v>56333</v>
      </c>
      <c r="E153" s="14">
        <v>74746.07891882697</v>
      </c>
      <c r="F153" s="15">
        <v>97320</v>
      </c>
    </row>
    <row r="154" spans="1:6" x14ac:dyDescent="0.25">
      <c r="A154" s="13">
        <v>35</v>
      </c>
      <c r="B154" s="3" t="s">
        <v>163</v>
      </c>
      <c r="C154" s="4">
        <v>245</v>
      </c>
      <c r="D154" s="14">
        <v>56333</v>
      </c>
      <c r="E154" s="14">
        <v>74746.127485076548</v>
      </c>
      <c r="F154" s="15">
        <v>97320.265040228493</v>
      </c>
    </row>
    <row r="155" spans="1:6" x14ac:dyDescent="0.25">
      <c r="A155" s="13">
        <v>36</v>
      </c>
      <c r="B155" s="3" t="s">
        <v>164</v>
      </c>
      <c r="C155" s="4">
        <v>245</v>
      </c>
      <c r="D155" s="14">
        <v>58023</v>
      </c>
      <c r="E155" s="14">
        <v>76987.592883034566</v>
      </c>
      <c r="F155" s="15">
        <v>100239.09536070155</v>
      </c>
    </row>
    <row r="156" spans="1:6" x14ac:dyDescent="0.25">
      <c r="A156" s="13">
        <v>36</v>
      </c>
      <c r="B156" s="3" t="s">
        <v>165</v>
      </c>
      <c r="C156" s="4">
        <v>202</v>
      </c>
      <c r="D156" s="14">
        <v>47839.37142857143</v>
      </c>
      <c r="E156" s="14">
        <v>63476.252917578138</v>
      </c>
      <c r="F156" s="15">
        <v>82645.780380291792</v>
      </c>
    </row>
    <row r="157" spans="1:6" x14ac:dyDescent="0.25">
      <c r="A157" s="13">
        <v>36</v>
      </c>
      <c r="B157" s="3" t="s">
        <v>166</v>
      </c>
      <c r="C157" s="4">
        <v>245</v>
      </c>
      <c r="D157" s="14">
        <v>58023</v>
      </c>
      <c r="E157" s="14">
        <v>76987.592883034566</v>
      </c>
      <c r="F157" s="15">
        <v>100239.09536070155</v>
      </c>
    </row>
    <row r="158" spans="1:6" x14ac:dyDescent="0.25">
      <c r="A158" s="13">
        <v>36</v>
      </c>
      <c r="B158" s="3" t="s">
        <v>167</v>
      </c>
      <c r="C158" s="4">
        <v>245</v>
      </c>
      <c r="D158" s="14">
        <v>58023</v>
      </c>
      <c r="E158" s="14">
        <v>76987.592883034566</v>
      </c>
      <c r="F158" s="15">
        <v>100239.09536070155</v>
      </c>
    </row>
    <row r="159" spans="1:6" x14ac:dyDescent="0.25">
      <c r="A159" s="13">
        <v>36</v>
      </c>
      <c r="B159" s="3" t="s">
        <v>168</v>
      </c>
      <c r="C159" s="4">
        <v>245</v>
      </c>
      <c r="D159" s="14">
        <v>58023</v>
      </c>
      <c r="E159" s="14">
        <v>76987.592883034566</v>
      </c>
      <c r="F159" s="15">
        <v>100239.09536070155</v>
      </c>
    </row>
    <row r="160" spans="1:6" x14ac:dyDescent="0.25">
      <c r="A160" s="13">
        <v>37</v>
      </c>
      <c r="B160" s="3" t="s">
        <v>169</v>
      </c>
      <c r="C160" s="4">
        <v>181</v>
      </c>
      <c r="D160" s="14">
        <v>44152.179591836735</v>
      </c>
      <c r="E160" s="14">
        <v>58584.036219855814</v>
      </c>
      <c r="F160" s="15">
        <v>76276.230073606261</v>
      </c>
    </row>
    <row r="161" spans="1:6" x14ac:dyDescent="0.25">
      <c r="A161" s="13">
        <v>37</v>
      </c>
      <c r="B161" s="3" t="s">
        <v>170</v>
      </c>
      <c r="C161" s="4">
        <v>202</v>
      </c>
      <c r="D161" s="14">
        <v>49274.808163265305</v>
      </c>
      <c r="E161" s="14">
        <v>65381.060160765643</v>
      </c>
      <c r="F161" s="15">
        <v>85125.767787663513</v>
      </c>
    </row>
    <row r="162" spans="1:6" x14ac:dyDescent="0.25">
      <c r="A162" s="13">
        <v>37</v>
      </c>
      <c r="B162" s="3" t="s">
        <v>171</v>
      </c>
      <c r="C162" s="4">
        <v>220</v>
      </c>
      <c r="D162" s="14">
        <v>53665.63265306122</v>
      </c>
      <c r="E162" s="14">
        <v>71206.898618092426</v>
      </c>
      <c r="F162" s="15">
        <v>92712.150841379975</v>
      </c>
    </row>
    <row r="163" spans="1:6" x14ac:dyDescent="0.25">
      <c r="A163" s="13">
        <v>37</v>
      </c>
      <c r="B163" s="3" t="s">
        <v>172</v>
      </c>
      <c r="C163" s="4">
        <v>195</v>
      </c>
      <c r="D163" s="18">
        <v>47567.265306122448</v>
      </c>
      <c r="E163" s="18">
        <v>63115.205593309212</v>
      </c>
      <c r="F163" s="19">
        <v>82177.19372028549</v>
      </c>
    </row>
    <row r="164" spans="1:6" x14ac:dyDescent="0.25">
      <c r="A164" s="13">
        <v>37</v>
      </c>
      <c r="B164" s="3" t="s">
        <v>173</v>
      </c>
      <c r="C164" s="4">
        <v>245</v>
      </c>
      <c r="D164" s="14">
        <v>59764</v>
      </c>
      <c r="E164" s="14">
        <v>79298.171548228143</v>
      </c>
      <c r="F164" s="15">
        <v>103247.67393272374</v>
      </c>
    </row>
    <row r="165" spans="1:6" x14ac:dyDescent="0.25">
      <c r="A165" s="13">
        <v>37</v>
      </c>
      <c r="B165" s="3" t="s">
        <v>174</v>
      </c>
      <c r="C165" s="4">
        <v>192</v>
      </c>
      <c r="D165" s="14">
        <v>46835.461224489794</v>
      </c>
      <c r="E165" s="14">
        <v>62143.951349618779</v>
      </c>
      <c r="F165" s="15">
        <v>80911.105859560907</v>
      </c>
    </row>
    <row r="166" spans="1:6" x14ac:dyDescent="0.25">
      <c r="A166" s="13">
        <v>37</v>
      </c>
      <c r="B166" s="3" t="s">
        <v>174</v>
      </c>
      <c r="C166" s="4">
        <v>202</v>
      </c>
      <c r="D166" s="14">
        <v>49275</v>
      </c>
      <c r="E166" s="14">
        <v>65381.314702377465</v>
      </c>
      <c r="F166" s="15">
        <v>85126.248974710892</v>
      </c>
    </row>
    <row r="167" spans="1:6" x14ac:dyDescent="0.25">
      <c r="A167" s="13">
        <v>37</v>
      </c>
      <c r="B167" s="3" t="s">
        <v>174</v>
      </c>
      <c r="C167" s="4">
        <v>220</v>
      </c>
      <c r="D167" s="14">
        <v>53666</v>
      </c>
      <c r="E167" s="14">
        <v>71207.386036854383</v>
      </c>
      <c r="F167" s="15">
        <v>92712.150841379975</v>
      </c>
    </row>
    <row r="168" spans="1:6" x14ac:dyDescent="0.25">
      <c r="A168" s="13">
        <v>37</v>
      </c>
      <c r="B168" s="5" t="s">
        <v>174</v>
      </c>
      <c r="C168" s="4">
        <v>245</v>
      </c>
      <c r="D168" s="14">
        <v>59764</v>
      </c>
      <c r="E168" s="14">
        <v>79298.591642875675</v>
      </c>
      <c r="F168" s="15">
        <v>103248.26903317921</v>
      </c>
    </row>
    <row r="169" spans="1:6" x14ac:dyDescent="0.25">
      <c r="A169" s="13">
        <v>37</v>
      </c>
      <c r="B169" s="3" t="s">
        <v>175</v>
      </c>
      <c r="C169" s="4">
        <v>245</v>
      </c>
      <c r="D169" s="14">
        <v>59764</v>
      </c>
      <c r="E169" s="14">
        <v>79298.591642875719</v>
      </c>
      <c r="F169" s="15">
        <v>103248.26903317928</v>
      </c>
    </row>
    <row r="170" spans="1:6" x14ac:dyDescent="0.25">
      <c r="A170" s="13">
        <v>38</v>
      </c>
      <c r="B170" s="3" t="s">
        <v>176</v>
      </c>
      <c r="C170" s="4">
        <v>220</v>
      </c>
      <c r="D170" s="14">
        <v>55275.673469387752</v>
      </c>
      <c r="E170" s="14">
        <v>73342.115079424315</v>
      </c>
      <c r="F170" s="15">
        <v>95492.225728558114</v>
      </c>
    </row>
    <row r="171" spans="1:6" x14ac:dyDescent="0.25">
      <c r="A171" s="13">
        <v>38</v>
      </c>
      <c r="B171" s="3" t="s">
        <v>177</v>
      </c>
      <c r="C171" s="4">
        <v>245</v>
      </c>
      <c r="D171" s="14">
        <v>61557</v>
      </c>
      <c r="E171" s="14">
        <v>81677.298804703692</v>
      </c>
      <c r="F171" s="15">
        <v>106345.89180340571</v>
      </c>
    </row>
    <row r="172" spans="1:6" x14ac:dyDescent="0.25">
      <c r="A172" s="13">
        <v>38</v>
      </c>
      <c r="B172" s="3" t="s">
        <v>178</v>
      </c>
      <c r="C172" s="4">
        <v>220</v>
      </c>
      <c r="D172" s="14">
        <v>55275.673469387752</v>
      </c>
      <c r="E172" s="14">
        <v>73342.115079424315</v>
      </c>
      <c r="F172" s="15">
        <v>95492.225728558114</v>
      </c>
    </row>
    <row r="173" spans="1:6" x14ac:dyDescent="0.25">
      <c r="A173" s="13">
        <v>38</v>
      </c>
      <c r="B173" s="3" t="s">
        <v>179</v>
      </c>
      <c r="C173" s="4">
        <v>245</v>
      </c>
      <c r="D173" s="14">
        <v>61557</v>
      </c>
      <c r="E173" s="14">
        <v>81677.298804703692</v>
      </c>
      <c r="F173" s="15">
        <v>106345.89180340571</v>
      </c>
    </row>
    <row r="174" spans="1:6" x14ac:dyDescent="0.25">
      <c r="A174" s="16">
        <v>39</v>
      </c>
      <c r="B174" s="3" t="s">
        <v>180</v>
      </c>
      <c r="C174" s="4">
        <v>245</v>
      </c>
      <c r="D174" s="14">
        <v>63403.78</v>
      </c>
      <c r="E174" s="14">
        <v>84128.745555627393</v>
      </c>
      <c r="F174" s="15">
        <v>109535.66602439665</v>
      </c>
    </row>
    <row r="175" spans="1:6" x14ac:dyDescent="0.25">
      <c r="A175" s="16">
        <v>39</v>
      </c>
      <c r="B175" s="3" t="s">
        <v>181</v>
      </c>
      <c r="C175" s="4">
        <v>245</v>
      </c>
      <c r="D175" s="14">
        <v>63403.78</v>
      </c>
      <c r="E175" s="14">
        <v>84128.745555627393</v>
      </c>
      <c r="F175" s="15">
        <v>109535.66602439665</v>
      </c>
    </row>
    <row r="176" spans="1:6" x14ac:dyDescent="0.25">
      <c r="A176" s="16">
        <v>39</v>
      </c>
      <c r="B176" s="3" t="s">
        <v>182</v>
      </c>
      <c r="C176" s="4">
        <v>245</v>
      </c>
      <c r="D176" s="14">
        <v>63403.78</v>
      </c>
      <c r="E176" s="14">
        <v>84128.745555627393</v>
      </c>
      <c r="F176" s="15">
        <v>109535.66602439665</v>
      </c>
    </row>
    <row r="177" spans="1:6" x14ac:dyDescent="0.25">
      <c r="A177" s="16">
        <v>39</v>
      </c>
      <c r="B177" s="3" t="s">
        <v>183</v>
      </c>
      <c r="C177" s="4">
        <v>181</v>
      </c>
      <c r="D177" s="14">
        <v>46841.159918367346</v>
      </c>
      <c r="E177" s="14">
        <v>62152.898702639999</v>
      </c>
      <c r="F177" s="15">
        <v>80922.733353854113</v>
      </c>
    </row>
    <row r="178" spans="1:6" x14ac:dyDescent="0.25">
      <c r="A178" s="13">
        <v>39</v>
      </c>
      <c r="B178" s="3" t="s">
        <v>184</v>
      </c>
      <c r="C178" s="4">
        <v>220</v>
      </c>
      <c r="D178" s="14">
        <v>56934.006530612241</v>
      </c>
      <c r="E178" s="14">
        <v>75543.58032367038</v>
      </c>
      <c r="F178" s="15">
        <v>98359.355871896056</v>
      </c>
    </row>
    <row r="179" spans="1:6" x14ac:dyDescent="0.25">
      <c r="A179" s="13">
        <v>39</v>
      </c>
      <c r="B179" s="3" t="s">
        <v>185</v>
      </c>
      <c r="C179" s="4">
        <v>220</v>
      </c>
      <c r="D179" s="14">
        <v>56934.006530612241</v>
      </c>
      <c r="E179" s="14">
        <v>75543.58032367038</v>
      </c>
      <c r="F179" s="15">
        <v>98359.355871896056</v>
      </c>
    </row>
    <row r="180" spans="1:6" x14ac:dyDescent="0.25">
      <c r="A180" s="13">
        <v>39</v>
      </c>
      <c r="B180" s="3" t="s">
        <v>186</v>
      </c>
      <c r="C180" s="4">
        <v>245</v>
      </c>
      <c r="D180" s="14">
        <v>63403.78</v>
      </c>
      <c r="E180" s="14">
        <v>84128.745555627393</v>
      </c>
      <c r="F180" s="15">
        <v>109535.66602439665</v>
      </c>
    </row>
    <row r="181" spans="1:6" x14ac:dyDescent="0.25">
      <c r="A181" s="13">
        <v>40</v>
      </c>
      <c r="B181" s="3" t="s">
        <v>187</v>
      </c>
      <c r="C181" s="4">
        <v>220</v>
      </c>
      <c r="D181" s="14">
        <v>58642.032653061222</v>
      </c>
      <c r="E181" s="14">
        <v>77809.895597069859</v>
      </c>
      <c r="F181" s="15">
        <v>101309.32420239737</v>
      </c>
    </row>
    <row r="182" spans="1:6" x14ac:dyDescent="0.25">
      <c r="A182" s="13">
        <v>40</v>
      </c>
      <c r="B182" s="3" t="s">
        <v>188</v>
      </c>
      <c r="C182" s="4">
        <v>245</v>
      </c>
      <c r="D182" s="14">
        <v>65305.9</v>
      </c>
      <c r="E182" s="14">
        <v>86650.940330443627</v>
      </c>
      <c r="F182" s="15">
        <v>112821.09454908319</v>
      </c>
    </row>
    <row r="183" spans="1:6" x14ac:dyDescent="0.25">
      <c r="A183" s="13">
        <v>40</v>
      </c>
      <c r="B183" s="3" t="s">
        <v>189</v>
      </c>
      <c r="C183" s="4">
        <v>245</v>
      </c>
      <c r="D183" s="14">
        <v>65305.9</v>
      </c>
      <c r="E183" s="14">
        <v>86650.557207006539</v>
      </c>
      <c r="F183" s="15">
        <v>112821.09454908319</v>
      </c>
    </row>
    <row r="184" spans="1:6" x14ac:dyDescent="0.25">
      <c r="A184" s="13">
        <v>40</v>
      </c>
      <c r="B184" s="3" t="s">
        <v>190</v>
      </c>
      <c r="C184" s="4">
        <v>245</v>
      </c>
      <c r="D184" s="14">
        <v>65305.9</v>
      </c>
      <c r="E184" s="14">
        <v>86650.940330443627</v>
      </c>
      <c r="F184" s="15">
        <v>112821.09454908319</v>
      </c>
    </row>
    <row r="185" spans="1:6" ht="15.75" thickBot="1" x14ac:dyDescent="0.3">
      <c r="A185" s="17">
        <v>40</v>
      </c>
      <c r="B185" s="6" t="s">
        <v>191</v>
      </c>
      <c r="C185" s="7">
        <v>220</v>
      </c>
      <c r="D185" s="32">
        <v>58642.032653061222</v>
      </c>
      <c r="E185" s="32">
        <v>77809.895597069859</v>
      </c>
      <c r="F185" s="33">
        <v>101309.32420239737</v>
      </c>
    </row>
    <row r="186" spans="1:6" x14ac:dyDescent="0.25">
      <c r="A186" s="29">
        <v>40</v>
      </c>
      <c r="B186" s="11" t="s">
        <v>191</v>
      </c>
      <c r="C186" s="12">
        <v>245</v>
      </c>
      <c r="D186" s="27">
        <v>65305.9</v>
      </c>
      <c r="E186" s="27">
        <v>86650.940330443627</v>
      </c>
      <c r="F186" s="28">
        <v>112821.09454908319</v>
      </c>
    </row>
    <row r="187" spans="1:6" x14ac:dyDescent="0.25">
      <c r="A187" s="47">
        <v>40</v>
      </c>
      <c r="B187" s="42" t="s">
        <v>192</v>
      </c>
      <c r="C187" s="43">
        <v>245</v>
      </c>
      <c r="D187" s="14">
        <v>65305.9</v>
      </c>
      <c r="E187" s="14">
        <v>86650.940330443627</v>
      </c>
      <c r="F187" s="15">
        <v>112821.09454908319</v>
      </c>
    </row>
    <row r="188" spans="1:6" x14ac:dyDescent="0.25">
      <c r="A188" s="48">
        <v>40</v>
      </c>
      <c r="B188" s="42" t="s">
        <v>193</v>
      </c>
      <c r="C188" s="43">
        <v>195</v>
      </c>
      <c r="D188" s="14">
        <v>51978.16530612245</v>
      </c>
      <c r="E188" s="14">
        <v>68966.856331072064</v>
      </c>
      <c r="F188" s="15">
        <v>89796.075912193803</v>
      </c>
    </row>
    <row r="189" spans="1:6" x14ac:dyDescent="0.25">
      <c r="A189" s="13">
        <v>40</v>
      </c>
      <c r="B189" s="3" t="s">
        <v>194</v>
      </c>
      <c r="C189" s="4">
        <v>245</v>
      </c>
      <c r="D189" s="14">
        <v>65305.9</v>
      </c>
      <c r="E189" s="14">
        <v>86650.940330443627</v>
      </c>
      <c r="F189" s="15">
        <v>112821.09454908319</v>
      </c>
    </row>
    <row r="190" spans="1:6" x14ac:dyDescent="0.25">
      <c r="A190" s="13">
        <v>40</v>
      </c>
      <c r="B190" s="3" t="s">
        <v>195</v>
      </c>
      <c r="C190" s="4">
        <v>220</v>
      </c>
      <c r="D190" s="14">
        <v>58642.032653061222</v>
      </c>
      <c r="E190" s="14">
        <v>77809.895597069859</v>
      </c>
      <c r="F190" s="15">
        <v>101309.32420239737</v>
      </c>
    </row>
    <row r="191" spans="1:6" x14ac:dyDescent="0.25">
      <c r="A191" s="13">
        <v>40</v>
      </c>
      <c r="B191" s="3" t="s">
        <v>195</v>
      </c>
      <c r="C191" s="4">
        <v>245</v>
      </c>
      <c r="D191" s="14">
        <v>65305.9</v>
      </c>
      <c r="E191" s="14">
        <v>86650.940330443627</v>
      </c>
      <c r="F191" s="15">
        <v>112821.09454908319</v>
      </c>
    </row>
    <row r="192" spans="1:6" x14ac:dyDescent="0.25">
      <c r="A192" s="13">
        <v>40</v>
      </c>
      <c r="B192" s="3" t="s">
        <v>196</v>
      </c>
      <c r="C192" s="4">
        <v>245</v>
      </c>
      <c r="D192" s="14">
        <v>65305.9</v>
      </c>
      <c r="E192" s="14">
        <v>86650.940330443627</v>
      </c>
      <c r="F192" s="15">
        <v>112821.09454908319</v>
      </c>
    </row>
    <row r="193" spans="1:6" x14ac:dyDescent="0.25">
      <c r="A193" s="13">
        <v>40</v>
      </c>
      <c r="B193" s="3" t="s">
        <v>197</v>
      </c>
      <c r="C193" s="4">
        <v>195</v>
      </c>
      <c r="D193" s="14">
        <v>51978.16530612245</v>
      </c>
      <c r="E193" s="14">
        <v>68966.856331072064</v>
      </c>
      <c r="F193" s="15">
        <v>89796.075912193803</v>
      </c>
    </row>
    <row r="194" spans="1:6" x14ac:dyDescent="0.25">
      <c r="A194" s="13">
        <v>40</v>
      </c>
      <c r="B194" s="3" t="s">
        <v>198</v>
      </c>
      <c r="C194" s="4">
        <v>202</v>
      </c>
      <c r="D194" s="18">
        <v>53844.048163265303</v>
      </c>
      <c r="E194" s="18">
        <v>71443.631411855036</v>
      </c>
      <c r="F194" s="19">
        <v>93019.406551092863</v>
      </c>
    </row>
    <row r="195" spans="1:6" x14ac:dyDescent="0.25">
      <c r="A195" s="13">
        <v>40</v>
      </c>
      <c r="B195" s="3" t="s">
        <v>198</v>
      </c>
      <c r="C195" s="4">
        <v>220</v>
      </c>
      <c r="D195" s="14">
        <v>58642.032653061222</v>
      </c>
      <c r="E195" s="14">
        <v>77809.895597069859</v>
      </c>
      <c r="F195" s="15">
        <v>101309.32420239737</v>
      </c>
    </row>
    <row r="196" spans="1:6" x14ac:dyDescent="0.25">
      <c r="A196" s="13">
        <v>40</v>
      </c>
      <c r="B196" s="3" t="s">
        <v>198</v>
      </c>
      <c r="C196" s="4">
        <v>245</v>
      </c>
      <c r="D196" s="14">
        <v>65305.9</v>
      </c>
      <c r="E196" s="14">
        <v>86650.940330443627</v>
      </c>
      <c r="F196" s="15">
        <v>112821.09454908319</v>
      </c>
    </row>
    <row r="197" spans="1:6" x14ac:dyDescent="0.25">
      <c r="A197" s="13">
        <v>40</v>
      </c>
      <c r="B197" s="3" t="s">
        <v>199</v>
      </c>
      <c r="C197" s="4">
        <v>202</v>
      </c>
      <c r="D197" s="14">
        <v>53844.048163265303</v>
      </c>
      <c r="E197" s="14">
        <v>71443.631411855036</v>
      </c>
      <c r="F197" s="15">
        <v>93019.406551092863</v>
      </c>
    </row>
    <row r="198" spans="1:6" x14ac:dyDescent="0.25">
      <c r="A198" s="13">
        <v>40</v>
      </c>
      <c r="B198" s="3" t="s">
        <v>199</v>
      </c>
      <c r="C198" s="4">
        <v>220</v>
      </c>
      <c r="D198" s="14">
        <v>58642.032653061222</v>
      </c>
      <c r="E198" s="14">
        <v>77809.895597069859</v>
      </c>
      <c r="F198" s="15">
        <v>101309.32420239737</v>
      </c>
    </row>
    <row r="199" spans="1:6" x14ac:dyDescent="0.25">
      <c r="A199" s="13">
        <v>40</v>
      </c>
      <c r="B199" s="3" t="s">
        <v>199</v>
      </c>
      <c r="C199" s="4">
        <v>245</v>
      </c>
      <c r="D199" s="14">
        <v>65305.9</v>
      </c>
      <c r="E199" s="14">
        <v>86650.940330443627</v>
      </c>
      <c r="F199" s="15">
        <v>112821.09454908319</v>
      </c>
    </row>
    <row r="200" spans="1:6" x14ac:dyDescent="0.25">
      <c r="A200" s="13">
        <v>40</v>
      </c>
      <c r="B200" s="3" t="s">
        <v>200</v>
      </c>
      <c r="C200" s="4">
        <v>192</v>
      </c>
      <c r="D200" s="14">
        <v>51178.501224489795</v>
      </c>
      <c r="E200" s="14">
        <v>67907.553199335351</v>
      </c>
      <c r="F200" s="15">
        <v>88414.577610321547</v>
      </c>
    </row>
    <row r="201" spans="1:6" x14ac:dyDescent="0.25">
      <c r="A201" s="13">
        <v>40</v>
      </c>
      <c r="B201" s="3" t="s">
        <v>201</v>
      </c>
      <c r="C201" s="4">
        <v>245</v>
      </c>
      <c r="D201" s="14">
        <v>65305.9</v>
      </c>
      <c r="E201" s="14">
        <v>86650.940330443627</v>
      </c>
      <c r="F201" s="15">
        <v>112821.09454908319</v>
      </c>
    </row>
    <row r="202" spans="1:6" x14ac:dyDescent="0.25">
      <c r="A202" s="13">
        <v>40</v>
      </c>
      <c r="B202" s="3" t="s">
        <v>202</v>
      </c>
      <c r="C202" s="4">
        <v>245</v>
      </c>
      <c r="D202" s="14">
        <v>65305.9</v>
      </c>
      <c r="E202" s="14">
        <v>86650.557207006539</v>
      </c>
      <c r="F202" s="15">
        <v>112821.09454908319</v>
      </c>
    </row>
    <row r="203" spans="1:6" x14ac:dyDescent="0.25">
      <c r="A203" s="13">
        <v>40</v>
      </c>
      <c r="B203" s="3" t="s">
        <v>203</v>
      </c>
      <c r="C203" s="4">
        <v>245</v>
      </c>
      <c r="D203" s="14">
        <v>65305.9</v>
      </c>
      <c r="E203" s="14">
        <v>86650.557207006539</v>
      </c>
      <c r="F203" s="15">
        <v>112821.09454908319</v>
      </c>
    </row>
    <row r="204" spans="1:6" x14ac:dyDescent="0.25">
      <c r="A204" s="13">
        <v>40</v>
      </c>
      <c r="B204" s="3" t="s">
        <v>204</v>
      </c>
      <c r="C204" s="4">
        <v>245</v>
      </c>
      <c r="D204" s="14">
        <v>65305.9</v>
      </c>
      <c r="E204" s="14">
        <v>86650.557207006539</v>
      </c>
      <c r="F204" s="15">
        <v>112821.09454908319</v>
      </c>
    </row>
    <row r="205" spans="1:6" x14ac:dyDescent="0.25">
      <c r="A205" s="13">
        <v>41</v>
      </c>
      <c r="B205" s="3" t="s">
        <v>205</v>
      </c>
      <c r="C205" s="4">
        <v>202</v>
      </c>
      <c r="D205" s="14">
        <v>55459.363836734708</v>
      </c>
      <c r="E205" s="14">
        <v>73587.082633088634</v>
      </c>
      <c r="F205" s="15">
        <v>95811.549530667427</v>
      </c>
    </row>
    <row r="206" spans="1:6" x14ac:dyDescent="0.25">
      <c r="A206" s="13">
        <v>41</v>
      </c>
      <c r="B206" s="3" t="s">
        <v>206</v>
      </c>
      <c r="C206" s="4">
        <v>245</v>
      </c>
      <c r="D206" s="14">
        <v>67265.070000000007</v>
      </c>
      <c r="E206" s="14">
        <v>89251.477775240055</v>
      </c>
      <c r="F206" s="15">
        <v>116206.38773630945</v>
      </c>
    </row>
    <row r="207" spans="1:6" x14ac:dyDescent="0.25">
      <c r="A207" s="13">
        <v>41</v>
      </c>
      <c r="B207" s="5" t="s">
        <v>207</v>
      </c>
      <c r="C207" s="4">
        <v>245</v>
      </c>
      <c r="D207" s="14">
        <v>67265.070000000007</v>
      </c>
      <c r="E207" s="14">
        <v>89251.477775240055</v>
      </c>
      <c r="F207" s="15">
        <v>116206.38773630945</v>
      </c>
    </row>
    <row r="208" spans="1:6" x14ac:dyDescent="0.25">
      <c r="A208" s="13">
        <v>41</v>
      </c>
      <c r="B208" s="5" t="s">
        <v>208</v>
      </c>
      <c r="C208" s="4">
        <v>245</v>
      </c>
      <c r="D208" s="14">
        <v>67265.070000000007</v>
      </c>
      <c r="E208" s="14">
        <v>89251.477775240055</v>
      </c>
      <c r="F208" s="15">
        <v>116206.38773630945</v>
      </c>
    </row>
    <row r="209" spans="1:6" x14ac:dyDescent="0.25">
      <c r="A209" s="13">
        <v>41</v>
      </c>
      <c r="B209" s="5" t="s">
        <v>209</v>
      </c>
      <c r="C209" s="4">
        <v>245</v>
      </c>
      <c r="D209" s="14">
        <v>67265.070000000007</v>
      </c>
      <c r="E209" s="14">
        <v>89251.477775240055</v>
      </c>
      <c r="F209" s="15">
        <v>116206.38773630945</v>
      </c>
    </row>
    <row r="210" spans="1:6" x14ac:dyDescent="0.25">
      <c r="A210" s="13">
        <v>41</v>
      </c>
      <c r="B210" s="3" t="s">
        <v>210</v>
      </c>
      <c r="C210" s="4">
        <v>245</v>
      </c>
      <c r="D210" s="14">
        <v>67265.070000000007</v>
      </c>
      <c r="E210" s="14">
        <v>89251.477775240055</v>
      </c>
      <c r="F210" s="15">
        <v>116206.38773630945</v>
      </c>
    </row>
    <row r="211" spans="1:6" x14ac:dyDescent="0.25">
      <c r="A211" s="13">
        <v>41</v>
      </c>
      <c r="B211" s="3" t="s">
        <v>211</v>
      </c>
      <c r="C211" s="4">
        <v>245</v>
      </c>
      <c r="D211" s="14">
        <v>67265.070000000007</v>
      </c>
      <c r="E211" s="14">
        <v>89251.477775240055</v>
      </c>
      <c r="F211" s="15">
        <v>116206.38773630945</v>
      </c>
    </row>
    <row r="212" spans="1:6" x14ac:dyDescent="0.25">
      <c r="A212" s="13">
        <v>41</v>
      </c>
      <c r="B212" s="3" t="s">
        <v>212</v>
      </c>
      <c r="C212" s="4">
        <v>245</v>
      </c>
      <c r="D212" s="14">
        <v>67265.070000000007</v>
      </c>
      <c r="E212" s="14">
        <v>89251.477775240055</v>
      </c>
      <c r="F212" s="15">
        <v>116206.38773630945</v>
      </c>
    </row>
    <row r="213" spans="1:6" x14ac:dyDescent="0.25">
      <c r="A213" s="13">
        <v>41</v>
      </c>
      <c r="B213" s="3" t="s">
        <v>213</v>
      </c>
      <c r="C213" s="4">
        <v>245</v>
      </c>
      <c r="D213" s="14">
        <v>67265.070000000007</v>
      </c>
      <c r="E213" s="14">
        <v>89251.174182660063</v>
      </c>
      <c r="F213" s="15">
        <v>116206</v>
      </c>
    </row>
    <row r="214" spans="1:6" x14ac:dyDescent="0.25">
      <c r="A214" s="13">
        <v>42</v>
      </c>
      <c r="B214" s="3" t="s">
        <v>214</v>
      </c>
      <c r="C214" s="4">
        <v>245</v>
      </c>
      <c r="D214" s="14">
        <v>69283</v>
      </c>
      <c r="E214" s="14">
        <v>91929</v>
      </c>
      <c r="F214" s="15">
        <v>119692</v>
      </c>
    </row>
    <row r="215" spans="1:6" x14ac:dyDescent="0.25">
      <c r="A215" s="13">
        <v>42</v>
      </c>
      <c r="B215" s="3" t="s">
        <v>215</v>
      </c>
      <c r="C215" s="4">
        <v>245</v>
      </c>
      <c r="D215" s="14">
        <v>69283</v>
      </c>
      <c r="E215" s="14">
        <v>91929</v>
      </c>
      <c r="F215" s="15">
        <v>119692</v>
      </c>
    </row>
    <row r="216" spans="1:6" x14ac:dyDescent="0.25">
      <c r="A216" s="16">
        <v>42</v>
      </c>
      <c r="B216" s="3" t="s">
        <v>216</v>
      </c>
      <c r="C216" s="4">
        <v>245</v>
      </c>
      <c r="D216" s="14">
        <v>69283</v>
      </c>
      <c r="E216" s="14">
        <v>91929</v>
      </c>
      <c r="F216" s="15">
        <v>119692</v>
      </c>
    </row>
    <row r="217" spans="1:6" x14ac:dyDescent="0.25">
      <c r="A217" s="16">
        <v>42</v>
      </c>
      <c r="B217" s="3" t="s">
        <v>217</v>
      </c>
      <c r="C217" s="4">
        <v>245</v>
      </c>
      <c r="D217" s="14">
        <v>69283</v>
      </c>
      <c r="E217" s="14">
        <v>91929</v>
      </c>
      <c r="F217" s="15">
        <v>119692</v>
      </c>
    </row>
    <row r="218" spans="1:6" x14ac:dyDescent="0.25">
      <c r="A218" s="16">
        <v>42</v>
      </c>
      <c r="B218" s="3" t="s">
        <v>218</v>
      </c>
      <c r="C218" s="4">
        <v>245</v>
      </c>
      <c r="D218" s="14">
        <v>69283</v>
      </c>
      <c r="E218" s="14">
        <v>91929</v>
      </c>
      <c r="F218" s="15">
        <v>119692</v>
      </c>
    </row>
    <row r="219" spans="1:6" x14ac:dyDescent="0.25">
      <c r="A219" s="16">
        <v>42</v>
      </c>
      <c r="B219" s="3" t="s">
        <v>219</v>
      </c>
      <c r="C219" s="4">
        <v>245</v>
      </c>
      <c r="D219" s="14">
        <v>69283</v>
      </c>
      <c r="E219" s="14">
        <v>91929</v>
      </c>
      <c r="F219" s="15">
        <v>119692</v>
      </c>
    </row>
    <row r="220" spans="1:6" x14ac:dyDescent="0.25">
      <c r="A220" s="16">
        <v>42</v>
      </c>
      <c r="B220" s="3" t="s">
        <v>220</v>
      </c>
      <c r="C220" s="4">
        <v>245</v>
      </c>
      <c r="D220" s="14">
        <v>69283</v>
      </c>
      <c r="E220" s="14">
        <v>91929</v>
      </c>
      <c r="F220" s="15">
        <v>119692</v>
      </c>
    </row>
    <row r="221" spans="1:6" x14ac:dyDescent="0.25">
      <c r="A221" s="16">
        <v>42</v>
      </c>
      <c r="B221" s="3" t="s">
        <v>221</v>
      </c>
      <c r="C221" s="4">
        <v>245</v>
      </c>
      <c r="D221" s="14">
        <v>69283</v>
      </c>
      <c r="E221" s="14">
        <v>91929</v>
      </c>
      <c r="F221" s="15">
        <v>119692</v>
      </c>
    </row>
    <row r="222" spans="1:6" x14ac:dyDescent="0.25">
      <c r="A222" s="16">
        <v>42</v>
      </c>
      <c r="B222" s="3" t="s">
        <v>222</v>
      </c>
      <c r="C222" s="4">
        <v>245</v>
      </c>
      <c r="D222" s="14">
        <v>69283</v>
      </c>
      <c r="E222" s="14">
        <v>91929</v>
      </c>
      <c r="F222" s="15">
        <v>119692</v>
      </c>
    </row>
    <row r="223" spans="1:6" x14ac:dyDescent="0.25">
      <c r="A223" s="16">
        <v>42</v>
      </c>
      <c r="B223" s="3" t="s">
        <v>377</v>
      </c>
      <c r="C223" s="4">
        <v>245</v>
      </c>
      <c r="D223" s="14">
        <v>69283</v>
      </c>
      <c r="E223" s="14">
        <v>91929</v>
      </c>
      <c r="F223" s="15">
        <v>119692</v>
      </c>
    </row>
    <row r="224" spans="1:6" x14ac:dyDescent="0.25">
      <c r="A224" s="16">
        <v>42</v>
      </c>
      <c r="B224" s="3" t="s">
        <v>223</v>
      </c>
      <c r="C224" s="4">
        <v>245</v>
      </c>
      <c r="D224" s="14">
        <v>69283</v>
      </c>
      <c r="E224" s="14">
        <v>91929</v>
      </c>
      <c r="F224" s="15">
        <v>119692</v>
      </c>
    </row>
    <row r="225" spans="1:6" x14ac:dyDescent="0.25">
      <c r="A225" s="16">
        <v>42</v>
      </c>
      <c r="B225" s="3" t="s">
        <v>378</v>
      </c>
      <c r="C225" s="4">
        <v>245</v>
      </c>
      <c r="D225" s="14">
        <v>69283</v>
      </c>
      <c r="E225" s="14">
        <v>91929</v>
      </c>
      <c r="F225" s="15">
        <v>119692</v>
      </c>
    </row>
    <row r="226" spans="1:6" x14ac:dyDescent="0.25">
      <c r="A226" s="13">
        <v>42</v>
      </c>
      <c r="B226" s="3" t="s">
        <v>224</v>
      </c>
      <c r="C226" s="4">
        <v>245</v>
      </c>
      <c r="D226" s="14">
        <v>69283</v>
      </c>
      <c r="E226" s="14">
        <v>91929</v>
      </c>
      <c r="F226" s="15">
        <v>119692</v>
      </c>
    </row>
    <row r="227" spans="1:6" x14ac:dyDescent="0.25">
      <c r="A227" s="13">
        <v>42</v>
      </c>
      <c r="B227" s="3" t="s">
        <v>225</v>
      </c>
      <c r="C227" s="4">
        <v>245</v>
      </c>
      <c r="D227" s="14">
        <v>69283</v>
      </c>
      <c r="E227" s="14">
        <v>91929</v>
      </c>
      <c r="F227" s="15">
        <v>119692</v>
      </c>
    </row>
    <row r="228" spans="1:6" x14ac:dyDescent="0.25">
      <c r="A228" s="13">
        <v>42</v>
      </c>
      <c r="B228" s="3" t="s">
        <v>379</v>
      </c>
      <c r="C228" s="4">
        <v>245</v>
      </c>
      <c r="D228" s="14">
        <v>69283</v>
      </c>
      <c r="E228" s="14">
        <v>91929</v>
      </c>
      <c r="F228" s="15">
        <v>119692</v>
      </c>
    </row>
    <row r="229" spans="1:6" x14ac:dyDescent="0.25">
      <c r="A229" s="13">
        <v>42</v>
      </c>
      <c r="B229" s="3" t="s">
        <v>226</v>
      </c>
      <c r="C229" s="4">
        <v>245</v>
      </c>
      <c r="D229" s="14">
        <v>69283</v>
      </c>
      <c r="E229" s="14">
        <v>91929</v>
      </c>
      <c r="F229" s="15">
        <v>119692</v>
      </c>
    </row>
    <row r="230" spans="1:6" x14ac:dyDescent="0.25">
      <c r="A230" s="13">
        <v>42</v>
      </c>
      <c r="B230" s="3" t="s">
        <v>227</v>
      </c>
      <c r="C230" s="4">
        <v>245</v>
      </c>
      <c r="D230" s="14">
        <v>69283</v>
      </c>
      <c r="E230" s="14">
        <v>91929</v>
      </c>
      <c r="F230" s="15">
        <v>119692</v>
      </c>
    </row>
    <row r="231" spans="1:6" ht="15.75" thickBot="1" x14ac:dyDescent="0.3">
      <c r="A231" s="17">
        <v>42</v>
      </c>
      <c r="B231" s="6" t="s">
        <v>228</v>
      </c>
      <c r="C231" s="7">
        <v>245</v>
      </c>
      <c r="D231" s="32">
        <v>69283</v>
      </c>
      <c r="E231" s="32">
        <v>91929</v>
      </c>
      <c r="F231" s="33">
        <v>119692</v>
      </c>
    </row>
    <row r="232" spans="1:6" x14ac:dyDescent="0.25">
      <c r="A232" s="47">
        <v>42</v>
      </c>
      <c r="B232" s="42" t="s">
        <v>229</v>
      </c>
      <c r="C232" s="43">
        <v>245</v>
      </c>
      <c r="D232" s="14">
        <v>69283</v>
      </c>
      <c r="E232" s="14">
        <v>91929</v>
      </c>
      <c r="F232" s="15">
        <v>119692</v>
      </c>
    </row>
    <row r="233" spans="1:6" x14ac:dyDescent="0.25">
      <c r="A233" s="47">
        <v>42</v>
      </c>
      <c r="B233" s="42" t="s">
        <v>230</v>
      </c>
      <c r="C233" s="43">
        <v>245</v>
      </c>
      <c r="D233" s="14">
        <v>69283</v>
      </c>
      <c r="E233" s="14">
        <v>91929</v>
      </c>
      <c r="F233" s="15">
        <v>119692</v>
      </c>
    </row>
    <row r="234" spans="1:6" x14ac:dyDescent="0.25">
      <c r="A234" s="47">
        <v>42</v>
      </c>
      <c r="B234" s="42" t="s">
        <v>231</v>
      </c>
      <c r="C234" s="43">
        <v>245</v>
      </c>
      <c r="D234" s="14">
        <v>69283</v>
      </c>
      <c r="E234" s="14">
        <v>91929</v>
      </c>
      <c r="F234" s="15">
        <v>119692</v>
      </c>
    </row>
    <row r="235" spans="1:6" x14ac:dyDescent="0.25">
      <c r="A235" s="13">
        <v>42</v>
      </c>
      <c r="B235" s="3" t="s">
        <v>232</v>
      </c>
      <c r="C235" s="4">
        <v>245</v>
      </c>
      <c r="D235" s="14">
        <v>69283</v>
      </c>
      <c r="E235" s="14">
        <v>91929</v>
      </c>
      <c r="F235" s="15">
        <v>119692</v>
      </c>
    </row>
    <row r="236" spans="1:6" x14ac:dyDescent="0.25">
      <c r="A236" s="13">
        <v>42</v>
      </c>
      <c r="B236" s="3" t="s">
        <v>233</v>
      </c>
      <c r="C236" s="4">
        <v>245</v>
      </c>
      <c r="D236" s="14">
        <v>69283</v>
      </c>
      <c r="E236" s="14">
        <v>91929</v>
      </c>
      <c r="F236" s="15">
        <v>119692</v>
      </c>
    </row>
    <row r="237" spans="1:6" x14ac:dyDescent="0.25">
      <c r="A237" s="13">
        <v>42</v>
      </c>
      <c r="B237" s="3" t="s">
        <v>234</v>
      </c>
      <c r="C237" s="4">
        <v>245</v>
      </c>
      <c r="D237" s="14">
        <v>69283</v>
      </c>
      <c r="E237" s="14">
        <v>91929</v>
      </c>
      <c r="F237" s="15">
        <v>119692</v>
      </c>
    </row>
    <row r="238" spans="1:6" x14ac:dyDescent="0.25">
      <c r="A238" s="13">
        <v>42</v>
      </c>
      <c r="B238" s="3" t="s">
        <v>235</v>
      </c>
      <c r="C238" s="4">
        <v>245</v>
      </c>
      <c r="D238" s="14">
        <v>69283</v>
      </c>
      <c r="E238" s="14">
        <v>91929</v>
      </c>
      <c r="F238" s="15">
        <v>119692</v>
      </c>
    </row>
    <row r="239" spans="1:6" x14ac:dyDescent="0.25">
      <c r="A239" s="13">
        <v>42</v>
      </c>
      <c r="B239" s="3" t="s">
        <v>236</v>
      </c>
      <c r="C239" s="4">
        <v>245</v>
      </c>
      <c r="D239" s="14">
        <v>69283</v>
      </c>
      <c r="E239" s="14">
        <v>91929</v>
      </c>
      <c r="F239" s="15">
        <v>119692</v>
      </c>
    </row>
    <row r="240" spans="1:6" x14ac:dyDescent="0.25">
      <c r="A240" s="13">
        <v>42</v>
      </c>
      <c r="B240" s="3" t="s">
        <v>237</v>
      </c>
      <c r="C240" s="4">
        <v>220</v>
      </c>
      <c r="D240" s="14">
        <v>69283</v>
      </c>
      <c r="E240" s="14">
        <v>91929</v>
      </c>
      <c r="F240" s="15">
        <v>119692</v>
      </c>
    </row>
    <row r="241" spans="1:6" x14ac:dyDescent="0.25">
      <c r="A241" s="47">
        <v>42</v>
      </c>
      <c r="B241" s="42" t="s">
        <v>237</v>
      </c>
      <c r="C241" s="43">
        <v>245</v>
      </c>
      <c r="D241" s="14">
        <v>69283</v>
      </c>
      <c r="E241" s="14">
        <v>91929</v>
      </c>
      <c r="F241" s="15">
        <v>119692</v>
      </c>
    </row>
    <row r="242" spans="1:6" x14ac:dyDescent="0.25">
      <c r="A242" s="13">
        <v>42</v>
      </c>
      <c r="B242" s="3" t="s">
        <v>238</v>
      </c>
      <c r="C242" s="4">
        <v>245</v>
      </c>
      <c r="D242" s="14">
        <v>69283</v>
      </c>
      <c r="E242" s="14">
        <v>91929</v>
      </c>
      <c r="F242" s="15">
        <v>119692</v>
      </c>
    </row>
    <row r="243" spans="1:6" x14ac:dyDescent="0.25">
      <c r="A243" s="13">
        <v>42</v>
      </c>
      <c r="B243" s="3" t="s">
        <v>239</v>
      </c>
      <c r="C243" s="4">
        <v>245</v>
      </c>
      <c r="D243" s="14">
        <v>69283</v>
      </c>
      <c r="E243" s="14">
        <v>91929</v>
      </c>
      <c r="F243" s="15">
        <v>119692</v>
      </c>
    </row>
    <row r="244" spans="1:6" x14ac:dyDescent="0.25">
      <c r="A244" s="13">
        <v>42</v>
      </c>
      <c r="B244" s="3" t="s">
        <v>240</v>
      </c>
      <c r="C244" s="4">
        <v>245</v>
      </c>
      <c r="D244" s="14">
        <v>69283</v>
      </c>
      <c r="E244" s="14">
        <v>91929</v>
      </c>
      <c r="F244" s="15">
        <v>119692</v>
      </c>
    </row>
    <row r="245" spans="1:6" x14ac:dyDescent="0.25">
      <c r="A245" s="13">
        <v>43</v>
      </c>
      <c r="B245" s="3" t="s">
        <v>241</v>
      </c>
      <c r="C245" s="4">
        <v>220</v>
      </c>
      <c r="D245" s="14">
        <v>64079.732244897968</v>
      </c>
      <c r="E245" s="14">
        <v>85025.224805998922</v>
      </c>
      <c r="F245" s="15">
        <v>110704.52158485918</v>
      </c>
    </row>
    <row r="246" spans="1:6" x14ac:dyDescent="0.25">
      <c r="A246" s="13">
        <v>43</v>
      </c>
      <c r="B246" s="3" t="s">
        <v>242</v>
      </c>
      <c r="C246" s="4">
        <v>220</v>
      </c>
      <c r="D246" s="14">
        <v>64079.732244897968</v>
      </c>
      <c r="E246" s="14">
        <v>85024.97356055447</v>
      </c>
      <c r="F246" s="15">
        <v>110704.52158485918</v>
      </c>
    </row>
    <row r="247" spans="1:6" x14ac:dyDescent="0.25">
      <c r="A247" s="13">
        <v>43</v>
      </c>
      <c r="B247" s="3" t="s">
        <v>242</v>
      </c>
      <c r="C247" s="4">
        <v>245</v>
      </c>
      <c r="D247" s="14">
        <v>71361.52</v>
      </c>
      <c r="E247" s="14">
        <v>94686.902374253812</v>
      </c>
      <c r="F247" s="15">
        <v>123283.36925201154</v>
      </c>
    </row>
    <row r="248" spans="1:6" x14ac:dyDescent="0.25">
      <c r="A248" s="13">
        <v>43</v>
      </c>
      <c r="B248" s="3" t="s">
        <v>243</v>
      </c>
      <c r="C248" s="4">
        <v>245</v>
      </c>
      <c r="D248" s="14">
        <v>71361.52</v>
      </c>
      <c r="E248" s="14">
        <v>94687.090566327868</v>
      </c>
      <c r="F248" s="15">
        <v>123283.36925201154</v>
      </c>
    </row>
    <row r="249" spans="1:6" x14ac:dyDescent="0.25">
      <c r="A249" s="13">
        <v>44</v>
      </c>
      <c r="B249" s="3" t="s">
        <v>244</v>
      </c>
      <c r="C249" s="4">
        <v>245</v>
      </c>
      <c r="D249" s="18">
        <v>73502.36</v>
      </c>
      <c r="E249" s="18">
        <v>97527.502015053207</v>
      </c>
      <c r="F249" s="19">
        <v>126981.86065507408</v>
      </c>
    </row>
    <row r="250" spans="1:6" x14ac:dyDescent="0.25">
      <c r="A250" s="13">
        <v>44</v>
      </c>
      <c r="B250" s="3" t="s">
        <v>245</v>
      </c>
      <c r="C250" s="4">
        <v>220</v>
      </c>
      <c r="D250" s="18">
        <v>66002.119183673465</v>
      </c>
      <c r="E250" s="18">
        <v>87575.125929252186</v>
      </c>
      <c r="F250" s="19">
        <v>114024.52793516855</v>
      </c>
    </row>
    <row r="251" spans="1:6" x14ac:dyDescent="0.25">
      <c r="A251" s="13">
        <v>44</v>
      </c>
      <c r="B251" s="3" t="s">
        <v>246</v>
      </c>
      <c r="C251" s="4">
        <v>245</v>
      </c>
      <c r="D251" s="18">
        <v>73502.36</v>
      </c>
      <c r="E251" s="18">
        <v>97528</v>
      </c>
      <c r="F251" s="19">
        <v>123982</v>
      </c>
    </row>
    <row r="252" spans="1:6" x14ac:dyDescent="0.25">
      <c r="A252" s="13">
        <v>44</v>
      </c>
      <c r="B252" s="3" t="s">
        <v>247</v>
      </c>
      <c r="C252" s="4">
        <v>245</v>
      </c>
      <c r="D252" s="18">
        <v>73502.36</v>
      </c>
      <c r="E252" s="18">
        <v>97527.502015053207</v>
      </c>
      <c r="F252" s="19">
        <v>126981.86065507408</v>
      </c>
    </row>
    <row r="253" spans="1:6" x14ac:dyDescent="0.25">
      <c r="A253" s="13">
        <v>44</v>
      </c>
      <c r="B253" s="3" t="s">
        <v>248</v>
      </c>
      <c r="C253" s="4">
        <v>245</v>
      </c>
      <c r="D253" s="18">
        <v>73502.36</v>
      </c>
      <c r="E253" s="18">
        <v>97527.502015053207</v>
      </c>
      <c r="F253" s="19">
        <v>126981.86065507408</v>
      </c>
    </row>
    <row r="254" spans="1:6" x14ac:dyDescent="0.25">
      <c r="A254" s="13">
        <v>44</v>
      </c>
      <c r="B254" s="3" t="s">
        <v>249</v>
      </c>
      <c r="C254" s="4">
        <v>245</v>
      </c>
      <c r="D254" s="18">
        <v>73502.36</v>
      </c>
      <c r="E254" s="18">
        <v>97527.502015053207</v>
      </c>
      <c r="F254" s="19">
        <v>126981.86065507408</v>
      </c>
    </row>
    <row r="255" spans="1:6" x14ac:dyDescent="0.25">
      <c r="A255" s="13">
        <v>44</v>
      </c>
      <c r="B255" s="3" t="s">
        <v>250</v>
      </c>
      <c r="C255" s="4">
        <v>245</v>
      </c>
      <c r="D255" s="18">
        <v>73502.36</v>
      </c>
      <c r="E255" s="18">
        <v>97527.502015053207</v>
      </c>
      <c r="F255" s="19">
        <v>126981.86065507408</v>
      </c>
    </row>
    <row r="256" spans="1:6" x14ac:dyDescent="0.25">
      <c r="A256" s="13">
        <v>44</v>
      </c>
      <c r="B256" s="3" t="s">
        <v>251</v>
      </c>
      <c r="C256" s="4">
        <v>245</v>
      </c>
      <c r="D256" s="18">
        <v>73502.36</v>
      </c>
      <c r="E256" s="18">
        <v>97527.502015053207</v>
      </c>
      <c r="F256" s="19">
        <v>126981.86065507408</v>
      </c>
    </row>
    <row r="257" spans="1:6" x14ac:dyDescent="0.25">
      <c r="A257" s="13">
        <v>44</v>
      </c>
      <c r="B257" s="3" t="s">
        <v>252</v>
      </c>
      <c r="C257" s="4">
        <v>245</v>
      </c>
      <c r="D257" s="18">
        <v>73502.36</v>
      </c>
      <c r="E257" s="18">
        <v>97527.502015053207</v>
      </c>
      <c r="F257" s="19">
        <v>126981.86065507408</v>
      </c>
    </row>
    <row r="258" spans="1:6" x14ac:dyDescent="0.25">
      <c r="A258" s="16">
        <v>44</v>
      </c>
      <c r="B258" s="3" t="s">
        <v>253</v>
      </c>
      <c r="C258" s="4">
        <v>245</v>
      </c>
      <c r="D258" s="18">
        <v>73502.36</v>
      </c>
      <c r="E258" s="18">
        <v>97527.502015053207</v>
      </c>
      <c r="F258" s="19">
        <v>126981.86065507408</v>
      </c>
    </row>
    <row r="259" spans="1:6" x14ac:dyDescent="0.25">
      <c r="A259" s="16">
        <v>44</v>
      </c>
      <c r="B259" s="3" t="s">
        <v>254</v>
      </c>
      <c r="C259" s="4">
        <v>245</v>
      </c>
      <c r="D259" s="18">
        <v>73502.36</v>
      </c>
      <c r="E259" s="18">
        <v>97527.502015053207</v>
      </c>
      <c r="F259" s="19">
        <v>126981.86065507408</v>
      </c>
    </row>
    <row r="260" spans="1:6" x14ac:dyDescent="0.25">
      <c r="A260" s="13">
        <v>44</v>
      </c>
      <c r="B260" s="3" t="s">
        <v>255</v>
      </c>
      <c r="C260" s="4">
        <v>245</v>
      </c>
      <c r="D260" s="18">
        <v>73502.36</v>
      </c>
      <c r="E260" s="18">
        <v>97527.502015053207</v>
      </c>
      <c r="F260" s="19">
        <v>126981.86065507408</v>
      </c>
    </row>
    <row r="261" spans="1:6" x14ac:dyDescent="0.25">
      <c r="A261" s="13">
        <v>44</v>
      </c>
      <c r="B261" s="3" t="s">
        <v>256</v>
      </c>
      <c r="C261" s="4">
        <v>245</v>
      </c>
      <c r="D261" s="18">
        <v>73502.36</v>
      </c>
      <c r="E261" s="18">
        <v>97527.502015053207</v>
      </c>
      <c r="F261" s="19">
        <v>126981.86065507408</v>
      </c>
    </row>
    <row r="262" spans="1:6" x14ac:dyDescent="0.25">
      <c r="A262" s="13">
        <v>44</v>
      </c>
      <c r="B262" s="3" t="s">
        <v>257</v>
      </c>
      <c r="C262" s="4">
        <v>245</v>
      </c>
      <c r="D262" s="18">
        <v>73502.36</v>
      </c>
      <c r="E262" s="18">
        <v>97527.502015053207</v>
      </c>
      <c r="F262" s="19">
        <v>126981.86065507408</v>
      </c>
    </row>
    <row r="263" spans="1:6" x14ac:dyDescent="0.25">
      <c r="A263" s="13">
        <v>44</v>
      </c>
      <c r="B263" s="3" t="s">
        <v>258</v>
      </c>
      <c r="C263" s="4">
        <v>245</v>
      </c>
      <c r="D263" s="18">
        <v>73502.36</v>
      </c>
      <c r="E263" s="18">
        <v>97527.502015053207</v>
      </c>
      <c r="F263" s="19">
        <v>126981.86065507408</v>
      </c>
    </row>
    <row r="264" spans="1:6" x14ac:dyDescent="0.25">
      <c r="A264" s="13">
        <v>44</v>
      </c>
      <c r="B264" s="3" t="s">
        <v>381</v>
      </c>
      <c r="C264" s="4">
        <v>245</v>
      </c>
      <c r="D264" s="18">
        <v>73502.36</v>
      </c>
      <c r="E264" s="18">
        <v>97527.502015053207</v>
      </c>
      <c r="F264" s="19">
        <v>126981.86065507408</v>
      </c>
    </row>
    <row r="265" spans="1:6" x14ac:dyDescent="0.25">
      <c r="A265" s="13">
        <v>44</v>
      </c>
      <c r="B265" s="3" t="s">
        <v>259</v>
      </c>
      <c r="C265" s="4">
        <v>245</v>
      </c>
      <c r="D265" s="18">
        <v>73502.36</v>
      </c>
      <c r="E265" s="18">
        <v>97527.502015053207</v>
      </c>
      <c r="F265" s="19">
        <v>126981.86065507408</v>
      </c>
    </row>
    <row r="266" spans="1:6" x14ac:dyDescent="0.25">
      <c r="A266" s="13">
        <v>44</v>
      </c>
      <c r="B266" s="3" t="s">
        <v>260</v>
      </c>
      <c r="C266" s="4">
        <v>245</v>
      </c>
      <c r="D266" s="18">
        <v>73502.36</v>
      </c>
      <c r="E266" s="18">
        <v>97527.502015053207</v>
      </c>
      <c r="F266" s="19">
        <v>126981.86065507408</v>
      </c>
    </row>
    <row r="267" spans="1:6" x14ac:dyDescent="0.25">
      <c r="A267" s="13">
        <v>44</v>
      </c>
      <c r="B267" s="3" t="s">
        <v>261</v>
      </c>
      <c r="C267" s="4">
        <v>245</v>
      </c>
      <c r="D267" s="18">
        <v>73502.36</v>
      </c>
      <c r="E267" s="18">
        <v>97527.502015053207</v>
      </c>
      <c r="F267" s="19">
        <v>126981.86065507408</v>
      </c>
    </row>
    <row r="268" spans="1:6" x14ac:dyDescent="0.25">
      <c r="A268" s="13">
        <v>44</v>
      </c>
      <c r="B268" s="3" t="s">
        <v>262</v>
      </c>
      <c r="C268" s="4">
        <v>245</v>
      </c>
      <c r="D268" s="18">
        <v>73502.36</v>
      </c>
      <c r="E268" s="18">
        <v>97527.502015053207</v>
      </c>
      <c r="F268" s="19">
        <v>126981.86065507408</v>
      </c>
    </row>
    <row r="269" spans="1:6" x14ac:dyDescent="0.25">
      <c r="A269" s="13">
        <v>44</v>
      </c>
      <c r="B269" s="3" t="s">
        <v>263</v>
      </c>
      <c r="C269" s="4">
        <v>245</v>
      </c>
      <c r="D269" s="18">
        <v>73502.36</v>
      </c>
      <c r="E269" s="18">
        <v>97527.502015053207</v>
      </c>
      <c r="F269" s="19">
        <v>126981.86065507408</v>
      </c>
    </row>
    <row r="270" spans="1:6" x14ac:dyDescent="0.25">
      <c r="A270" s="16">
        <v>44</v>
      </c>
      <c r="B270" s="3" t="s">
        <v>264</v>
      </c>
      <c r="C270" s="4">
        <v>245</v>
      </c>
      <c r="D270" s="18">
        <v>73502.36</v>
      </c>
      <c r="E270" s="18">
        <v>97527.502015053207</v>
      </c>
      <c r="F270" s="19">
        <v>126981.86065507408</v>
      </c>
    </row>
    <row r="271" spans="1:6" x14ac:dyDescent="0.25">
      <c r="A271" s="13">
        <v>44</v>
      </c>
      <c r="B271" s="3" t="s">
        <v>265</v>
      </c>
      <c r="C271" s="4">
        <v>245</v>
      </c>
      <c r="D271" s="18">
        <v>73502.36</v>
      </c>
      <c r="E271" s="18">
        <v>97527.502015053207</v>
      </c>
      <c r="F271" s="19">
        <v>126981.86065507408</v>
      </c>
    </row>
    <row r="272" spans="1:6" x14ac:dyDescent="0.25">
      <c r="A272" s="13">
        <v>44</v>
      </c>
      <c r="B272" s="3" t="s">
        <v>382</v>
      </c>
      <c r="C272" s="4">
        <v>245</v>
      </c>
      <c r="D272" s="18">
        <v>73502.36</v>
      </c>
      <c r="E272" s="18">
        <v>97527.502015053207</v>
      </c>
      <c r="F272" s="19">
        <v>126981.86065507408</v>
      </c>
    </row>
    <row r="273" spans="1:6" x14ac:dyDescent="0.25">
      <c r="A273" s="13">
        <v>44</v>
      </c>
      <c r="B273" s="3" t="s">
        <v>266</v>
      </c>
      <c r="C273" s="4">
        <v>245</v>
      </c>
      <c r="D273" s="18">
        <v>73502.36</v>
      </c>
      <c r="E273" s="18">
        <v>97527.502015053207</v>
      </c>
      <c r="F273" s="19">
        <v>126981.86065507408</v>
      </c>
    </row>
    <row r="274" spans="1:6" x14ac:dyDescent="0.25">
      <c r="A274" s="16">
        <v>44</v>
      </c>
      <c r="B274" s="3" t="s">
        <v>267</v>
      </c>
      <c r="C274" s="4">
        <v>245</v>
      </c>
      <c r="D274" s="18">
        <v>73502.36</v>
      </c>
      <c r="E274" s="18">
        <v>97527.502015053207</v>
      </c>
      <c r="F274" s="19">
        <v>126981.86065507408</v>
      </c>
    </row>
    <row r="275" spans="1:6" x14ac:dyDescent="0.25">
      <c r="A275" s="16">
        <v>45</v>
      </c>
      <c r="B275" s="3" t="s">
        <v>383</v>
      </c>
      <c r="C275" s="4">
        <v>245</v>
      </c>
      <c r="D275" s="18">
        <v>76074.94</v>
      </c>
      <c r="E275" s="18">
        <v>100940.9611357384</v>
      </c>
      <c r="F275" s="19">
        <v>131426.22128627056</v>
      </c>
    </row>
    <row r="276" spans="1:6" x14ac:dyDescent="0.25">
      <c r="A276" s="13">
        <v>45</v>
      </c>
      <c r="B276" s="3" t="s">
        <v>268</v>
      </c>
      <c r="C276" s="4">
        <v>245</v>
      </c>
      <c r="D276" s="18">
        <v>76074.94</v>
      </c>
      <c r="E276" s="18">
        <v>100940.9611357384</v>
      </c>
      <c r="F276" s="19">
        <v>131426.22128627056</v>
      </c>
    </row>
    <row r="277" spans="1:6" ht="15.75" thickBot="1" x14ac:dyDescent="0.3">
      <c r="A277" s="17">
        <v>45</v>
      </c>
      <c r="B277" s="6" t="s">
        <v>269</v>
      </c>
      <c r="C277" s="7">
        <v>245</v>
      </c>
      <c r="D277" s="32">
        <v>76074.94</v>
      </c>
      <c r="E277" s="32">
        <v>100940.9611357384</v>
      </c>
      <c r="F277" s="33">
        <v>131426.22128627056</v>
      </c>
    </row>
    <row r="278" spans="1:6" x14ac:dyDescent="0.25">
      <c r="A278" s="29">
        <v>46</v>
      </c>
      <c r="B278" s="11" t="s">
        <v>270</v>
      </c>
      <c r="C278" s="12">
        <v>245</v>
      </c>
      <c r="D278" s="27">
        <v>78137.570000000007</v>
      </c>
      <c r="E278" s="27">
        <v>103677.78688502466</v>
      </c>
      <c r="F278" s="28">
        <v>134989.59796210757</v>
      </c>
    </row>
    <row r="279" spans="1:6" x14ac:dyDescent="0.25">
      <c r="A279" s="47">
        <v>46</v>
      </c>
      <c r="B279" s="42" t="s">
        <v>271</v>
      </c>
      <c r="C279" s="43">
        <v>245</v>
      </c>
      <c r="D279" s="14">
        <v>78137.570000000007</v>
      </c>
      <c r="E279" s="14">
        <v>103677.78688502466</v>
      </c>
      <c r="F279" s="15">
        <v>134989.59796210757</v>
      </c>
    </row>
    <row r="280" spans="1:6" x14ac:dyDescent="0.25">
      <c r="A280" s="13">
        <v>46</v>
      </c>
      <c r="B280" s="3" t="s">
        <v>272</v>
      </c>
      <c r="C280" s="4">
        <v>245</v>
      </c>
      <c r="D280" s="18">
        <v>78137.570000000007</v>
      </c>
      <c r="E280" s="18">
        <v>103677.78688502466</v>
      </c>
      <c r="F280" s="19">
        <v>134989.59796210757</v>
      </c>
    </row>
    <row r="281" spans="1:6" x14ac:dyDescent="0.25">
      <c r="A281" s="13">
        <v>46</v>
      </c>
      <c r="B281" s="3" t="s">
        <v>273</v>
      </c>
      <c r="C281" s="4">
        <v>245</v>
      </c>
      <c r="D281" s="18">
        <v>78137.570000000007</v>
      </c>
      <c r="E281" s="18">
        <v>103677.78688502466</v>
      </c>
      <c r="F281" s="19">
        <v>134989.59796210757</v>
      </c>
    </row>
    <row r="282" spans="1:6" x14ac:dyDescent="0.25">
      <c r="A282" s="13">
        <v>46</v>
      </c>
      <c r="B282" s="3" t="s">
        <v>274</v>
      </c>
      <c r="C282" s="4">
        <v>245</v>
      </c>
      <c r="D282" s="18">
        <v>78137.570000000007</v>
      </c>
      <c r="E282" s="18">
        <v>103677.78688502466</v>
      </c>
      <c r="F282" s="19">
        <v>134989.59796210757</v>
      </c>
    </row>
    <row r="283" spans="1:6" x14ac:dyDescent="0.25">
      <c r="A283" s="13">
        <v>46</v>
      </c>
      <c r="B283" s="3" t="s">
        <v>275</v>
      </c>
      <c r="C283" s="4">
        <v>245</v>
      </c>
      <c r="D283" s="18">
        <v>78137.570000000007</v>
      </c>
      <c r="E283" s="18">
        <v>103677.78688502466</v>
      </c>
      <c r="F283" s="19">
        <v>134989.59796210757</v>
      </c>
    </row>
    <row r="284" spans="1:6" x14ac:dyDescent="0.25">
      <c r="A284" s="13">
        <v>46</v>
      </c>
      <c r="B284" s="3" t="s">
        <v>276</v>
      </c>
      <c r="C284" s="4">
        <v>245</v>
      </c>
      <c r="D284" s="18">
        <v>78137.570000000007</v>
      </c>
      <c r="E284" s="18">
        <v>103677.78688502466</v>
      </c>
      <c r="F284" s="19">
        <v>134989.59796210757</v>
      </c>
    </row>
    <row r="285" spans="1:6" x14ac:dyDescent="0.25">
      <c r="A285" s="13">
        <v>46</v>
      </c>
      <c r="B285" s="3" t="s">
        <v>277</v>
      </c>
      <c r="C285" s="4">
        <v>245</v>
      </c>
      <c r="D285" s="18">
        <v>78137.570000000007</v>
      </c>
      <c r="E285" s="18">
        <v>103677.78688502466</v>
      </c>
      <c r="F285" s="19">
        <v>134989.59796210757</v>
      </c>
    </row>
    <row r="286" spans="1:6" x14ac:dyDescent="0.25">
      <c r="A286" s="13">
        <v>46</v>
      </c>
      <c r="B286" s="3" t="s">
        <v>278</v>
      </c>
      <c r="C286" s="4">
        <v>245</v>
      </c>
      <c r="D286" s="18">
        <v>78137.570000000007</v>
      </c>
      <c r="E286" s="18">
        <v>103677.78688502466</v>
      </c>
      <c r="F286" s="19">
        <v>134989.59796210757</v>
      </c>
    </row>
    <row r="287" spans="1:6" x14ac:dyDescent="0.25">
      <c r="A287" s="13">
        <v>46</v>
      </c>
      <c r="B287" s="3" t="s">
        <v>279</v>
      </c>
      <c r="C287" s="4">
        <v>245</v>
      </c>
      <c r="D287" s="18">
        <v>78137.570000000007</v>
      </c>
      <c r="E287" s="18">
        <v>103677.78688502466</v>
      </c>
      <c r="F287" s="19">
        <v>134989.59796210757</v>
      </c>
    </row>
    <row r="288" spans="1:6" x14ac:dyDescent="0.25">
      <c r="A288" s="13">
        <v>46</v>
      </c>
      <c r="B288" s="3" t="s">
        <v>280</v>
      </c>
      <c r="C288" s="4">
        <v>245</v>
      </c>
      <c r="D288" s="18">
        <v>78137.570000000007</v>
      </c>
      <c r="E288" s="18">
        <v>103677.78688502466</v>
      </c>
      <c r="F288" s="19">
        <v>134989.59796210757</v>
      </c>
    </row>
    <row r="289" spans="1:6" x14ac:dyDescent="0.25">
      <c r="A289" s="13">
        <v>46</v>
      </c>
      <c r="B289" s="3" t="s">
        <v>281</v>
      </c>
      <c r="C289" s="4">
        <v>245</v>
      </c>
      <c r="D289" s="18">
        <v>78137.570000000007</v>
      </c>
      <c r="E289" s="18">
        <v>103677.78688502466</v>
      </c>
      <c r="F289" s="19">
        <v>134989.59796210757</v>
      </c>
    </row>
    <row r="290" spans="1:6" x14ac:dyDescent="0.25">
      <c r="A290" s="13">
        <v>46</v>
      </c>
      <c r="B290" s="3" t="s">
        <v>282</v>
      </c>
      <c r="C290" s="4">
        <v>245</v>
      </c>
      <c r="D290" s="18">
        <v>78137.570000000007</v>
      </c>
      <c r="E290" s="18">
        <v>103677.78688502466</v>
      </c>
      <c r="F290" s="19">
        <v>134989.59796210757</v>
      </c>
    </row>
    <row r="291" spans="1:6" x14ac:dyDescent="0.25">
      <c r="A291" s="47">
        <v>46</v>
      </c>
      <c r="B291" s="42" t="s">
        <v>283</v>
      </c>
      <c r="C291" s="43">
        <v>245</v>
      </c>
      <c r="D291" s="14">
        <v>78137.570000000007</v>
      </c>
      <c r="E291" s="14">
        <v>103677.78688502466</v>
      </c>
      <c r="F291" s="15">
        <v>134989.59796210757</v>
      </c>
    </row>
    <row r="292" spans="1:6" x14ac:dyDescent="0.25">
      <c r="A292" s="13">
        <v>47</v>
      </c>
      <c r="B292" s="3" t="s">
        <v>284</v>
      </c>
      <c r="C292" s="4">
        <v>245</v>
      </c>
      <c r="D292" s="18">
        <v>81493.38</v>
      </c>
      <c r="E292" s="18">
        <v>108130.4842751103</v>
      </c>
      <c r="F292" s="19">
        <v>140787.05804100714</v>
      </c>
    </row>
    <row r="293" spans="1:6" x14ac:dyDescent="0.25">
      <c r="A293" s="13">
        <v>47</v>
      </c>
      <c r="B293" s="3" t="s">
        <v>285</v>
      </c>
      <c r="C293" s="4">
        <v>245</v>
      </c>
      <c r="D293" s="18">
        <v>81493.38</v>
      </c>
      <c r="E293" s="18">
        <v>108130.4842751103</v>
      </c>
      <c r="F293" s="19">
        <v>140787.05804100714</v>
      </c>
    </row>
    <row r="294" spans="1:6" x14ac:dyDescent="0.25">
      <c r="A294" s="13">
        <v>47</v>
      </c>
      <c r="B294" s="3" t="s">
        <v>286</v>
      </c>
      <c r="C294" s="4">
        <v>245</v>
      </c>
      <c r="D294" s="18">
        <v>81493.38</v>
      </c>
      <c r="E294" s="18">
        <v>108130.4842751103</v>
      </c>
      <c r="F294" s="19">
        <v>140787.05804100714</v>
      </c>
    </row>
    <row r="295" spans="1:6" x14ac:dyDescent="0.25">
      <c r="A295" s="13">
        <v>47</v>
      </c>
      <c r="B295" s="3" t="s">
        <v>287</v>
      </c>
      <c r="C295" s="4">
        <v>245</v>
      </c>
      <c r="D295" s="18">
        <v>81493.38</v>
      </c>
      <c r="E295" s="18">
        <v>108130.35332954179</v>
      </c>
      <c r="F295" s="19">
        <v>140787.07516818334</v>
      </c>
    </row>
    <row r="296" spans="1:6" x14ac:dyDescent="0.25">
      <c r="A296" s="13">
        <v>48</v>
      </c>
      <c r="B296" s="3" t="s">
        <v>288</v>
      </c>
      <c r="C296" s="4">
        <v>245</v>
      </c>
      <c r="D296" s="18">
        <v>84345.65</v>
      </c>
      <c r="E296" s="18">
        <v>111916.87359409382</v>
      </c>
      <c r="F296" s="19">
        <v>145716.19553521433</v>
      </c>
    </row>
    <row r="297" spans="1:6" x14ac:dyDescent="0.25">
      <c r="A297" s="13">
        <v>48</v>
      </c>
      <c r="B297" s="3" t="s">
        <v>289</v>
      </c>
      <c r="C297" s="4">
        <v>245</v>
      </c>
      <c r="D297" s="18">
        <v>84345.65</v>
      </c>
      <c r="E297" s="18">
        <v>111916.87359409382</v>
      </c>
      <c r="F297" s="19">
        <v>145716.19553521433</v>
      </c>
    </row>
    <row r="298" spans="1:6" x14ac:dyDescent="0.25">
      <c r="A298" s="13">
        <v>48</v>
      </c>
      <c r="B298" s="3" t="s">
        <v>290</v>
      </c>
      <c r="C298" s="4">
        <v>245</v>
      </c>
      <c r="D298" s="18">
        <v>84345.65</v>
      </c>
      <c r="E298" s="18">
        <v>111916.87359409382</v>
      </c>
      <c r="F298" s="19">
        <v>145716.22086677881</v>
      </c>
    </row>
    <row r="299" spans="1:6" x14ac:dyDescent="0.25">
      <c r="A299" s="13">
        <v>48</v>
      </c>
      <c r="B299" s="3" t="s">
        <v>291</v>
      </c>
      <c r="C299" s="4">
        <v>245</v>
      </c>
      <c r="D299" s="18">
        <v>84345.65</v>
      </c>
      <c r="E299" s="18">
        <v>111916.87359409382</v>
      </c>
      <c r="F299" s="19">
        <v>145716.19553521433</v>
      </c>
    </row>
    <row r="300" spans="1:6" x14ac:dyDescent="0.25">
      <c r="A300" s="13">
        <v>48</v>
      </c>
      <c r="B300" s="3" t="s">
        <v>385</v>
      </c>
      <c r="C300" s="4">
        <v>245</v>
      </c>
      <c r="D300" s="18">
        <v>84345.65</v>
      </c>
      <c r="E300" s="18">
        <v>111916.87359409382</v>
      </c>
      <c r="F300" s="19">
        <v>145716.19553521433</v>
      </c>
    </row>
    <row r="301" spans="1:6" x14ac:dyDescent="0.25">
      <c r="A301" s="13">
        <v>48</v>
      </c>
      <c r="B301" s="3" t="s">
        <v>292</v>
      </c>
      <c r="C301" s="4">
        <v>245</v>
      </c>
      <c r="D301" s="18">
        <v>84345.65</v>
      </c>
      <c r="E301" s="18">
        <v>111916.87359409382</v>
      </c>
      <c r="F301" s="19">
        <v>145716.22086677881</v>
      </c>
    </row>
    <row r="302" spans="1:6" x14ac:dyDescent="0.25">
      <c r="A302" s="13">
        <v>49</v>
      </c>
      <c r="B302" s="3" t="s">
        <v>293</v>
      </c>
      <c r="C302" s="4">
        <v>245</v>
      </c>
      <c r="D302" s="18">
        <v>87297.75</v>
      </c>
      <c r="E302" s="18">
        <v>115831.32979821012</v>
      </c>
      <c r="F302" s="19">
        <v>150814.62317674555</v>
      </c>
    </row>
    <row r="303" spans="1:6" x14ac:dyDescent="0.25">
      <c r="A303" s="13">
        <v>49</v>
      </c>
      <c r="B303" s="3" t="s">
        <v>294</v>
      </c>
      <c r="C303" s="4">
        <v>245</v>
      </c>
      <c r="D303" s="18">
        <v>87297.75</v>
      </c>
      <c r="E303" s="18">
        <v>115831.32979821012</v>
      </c>
      <c r="F303" s="19">
        <v>150814.62317674555</v>
      </c>
    </row>
    <row r="304" spans="1:6" x14ac:dyDescent="0.25">
      <c r="A304" s="13">
        <v>50</v>
      </c>
      <c r="B304" s="3" t="s">
        <v>295</v>
      </c>
      <c r="C304" s="4">
        <v>245</v>
      </c>
      <c r="D304" s="18">
        <v>90789.66</v>
      </c>
      <c r="E304" s="18">
        <v>120465.1489886151</v>
      </c>
      <c r="F304" s="19">
        <v>156847.1063322906</v>
      </c>
    </row>
    <row r="305" spans="1:6" x14ac:dyDescent="0.25">
      <c r="A305" s="13">
        <v>50</v>
      </c>
      <c r="B305" s="3" t="s">
        <v>296</v>
      </c>
      <c r="C305" s="4">
        <v>245</v>
      </c>
      <c r="D305" s="18">
        <v>90789.66</v>
      </c>
      <c r="E305" s="18">
        <v>120465.1489886151</v>
      </c>
      <c r="F305" s="19">
        <v>156847.1063322906</v>
      </c>
    </row>
    <row r="306" spans="1:6" x14ac:dyDescent="0.25">
      <c r="A306" s="13">
        <v>50</v>
      </c>
      <c r="B306" s="3" t="s">
        <v>297</v>
      </c>
      <c r="C306" s="4">
        <v>245</v>
      </c>
      <c r="D306" s="18">
        <v>90789.66</v>
      </c>
      <c r="E306" s="18">
        <v>120465.1489886151</v>
      </c>
      <c r="F306" s="19">
        <v>156847.1063322906</v>
      </c>
    </row>
    <row r="307" spans="1:6" x14ac:dyDescent="0.25">
      <c r="A307" s="13">
        <v>50</v>
      </c>
      <c r="B307" s="3" t="s">
        <v>298</v>
      </c>
      <c r="C307" s="4">
        <v>245</v>
      </c>
      <c r="D307" s="18">
        <v>90789.66</v>
      </c>
      <c r="E307" s="18">
        <v>120465.1489886151</v>
      </c>
      <c r="F307" s="19">
        <v>156847.1063322906</v>
      </c>
    </row>
    <row r="308" spans="1:6" x14ac:dyDescent="0.25">
      <c r="A308" s="13">
        <v>50</v>
      </c>
      <c r="B308" s="3" t="s">
        <v>299</v>
      </c>
      <c r="C308" s="4">
        <v>245</v>
      </c>
      <c r="D308" s="18">
        <v>90789.66</v>
      </c>
      <c r="E308" s="18">
        <v>120465.1489886151</v>
      </c>
      <c r="F308" s="19">
        <v>156847.1063322906</v>
      </c>
    </row>
    <row r="309" spans="1:6" x14ac:dyDescent="0.25">
      <c r="A309" s="13">
        <v>50</v>
      </c>
      <c r="B309" s="3" t="s">
        <v>300</v>
      </c>
      <c r="C309" s="4">
        <v>245</v>
      </c>
      <c r="D309" s="18">
        <v>90789.66</v>
      </c>
      <c r="E309" s="18">
        <v>120465.1489886151</v>
      </c>
      <c r="F309" s="19">
        <v>156847.1063322906</v>
      </c>
    </row>
    <row r="310" spans="1:6" x14ac:dyDescent="0.25">
      <c r="A310" s="13">
        <v>50</v>
      </c>
      <c r="B310" s="3" t="s">
        <v>301</v>
      </c>
      <c r="C310" s="4">
        <v>193</v>
      </c>
      <c r="D310" s="18">
        <v>71520.017877551014</v>
      </c>
      <c r="E310" s="18">
        <v>94896.694928484707</v>
      </c>
      <c r="F310" s="19">
        <v>123557.54294451307</v>
      </c>
    </row>
    <row r="311" spans="1:6" x14ac:dyDescent="0.25">
      <c r="A311" s="13">
        <v>50</v>
      </c>
      <c r="B311" s="3" t="s">
        <v>302</v>
      </c>
      <c r="C311" s="4">
        <v>245</v>
      </c>
      <c r="D311" s="18">
        <v>90789.66</v>
      </c>
      <c r="E311" s="18">
        <v>120465.1489886151</v>
      </c>
      <c r="F311" s="19">
        <v>156847.1063322906</v>
      </c>
    </row>
    <row r="312" spans="1:6" x14ac:dyDescent="0.25">
      <c r="A312" s="13">
        <v>50</v>
      </c>
      <c r="B312" s="3" t="s">
        <v>384</v>
      </c>
      <c r="C312" s="4">
        <v>245</v>
      </c>
      <c r="D312" s="18">
        <v>90789.66</v>
      </c>
      <c r="E312" s="18">
        <v>120465.1489886151</v>
      </c>
      <c r="F312" s="19">
        <v>156847.1063322906</v>
      </c>
    </row>
    <row r="313" spans="1:6" x14ac:dyDescent="0.25">
      <c r="A313" s="13">
        <v>52</v>
      </c>
      <c r="B313" s="3" t="s">
        <v>303</v>
      </c>
      <c r="C313" s="4">
        <v>245</v>
      </c>
      <c r="D313" s="18">
        <v>98198.1</v>
      </c>
      <c r="E313" s="18">
        <v>130295.10971483316</v>
      </c>
      <c r="F313" s="19">
        <v>169646.29376916142</v>
      </c>
    </row>
    <row r="314" spans="1:6" x14ac:dyDescent="0.25">
      <c r="A314" s="13">
        <v>52</v>
      </c>
      <c r="B314" s="5" t="s">
        <v>304</v>
      </c>
      <c r="C314" s="4">
        <v>245</v>
      </c>
      <c r="D314" s="18">
        <v>98198.1</v>
      </c>
      <c r="E314" s="18">
        <v>130295.10971483316</v>
      </c>
      <c r="F314" s="19">
        <v>169646.29376916142</v>
      </c>
    </row>
    <row r="315" spans="1:6" x14ac:dyDescent="0.25">
      <c r="A315" s="13">
        <v>52</v>
      </c>
      <c r="B315" s="3" t="s">
        <v>305</v>
      </c>
      <c r="C315" s="4">
        <v>245</v>
      </c>
      <c r="D315" s="18">
        <v>98198.1</v>
      </c>
      <c r="E315" s="18">
        <v>130295.10971483316</v>
      </c>
      <c r="F315" s="19">
        <v>169646.29376916142</v>
      </c>
    </row>
    <row r="316" spans="1:6" x14ac:dyDescent="0.25">
      <c r="A316" s="13">
        <v>52</v>
      </c>
      <c r="B316" s="3" t="s">
        <v>306</v>
      </c>
      <c r="C316" s="4">
        <v>245</v>
      </c>
      <c r="D316" s="18">
        <v>98198.1</v>
      </c>
      <c r="E316" s="18">
        <v>130295.10971483316</v>
      </c>
      <c r="F316" s="19">
        <v>169646.29376916142</v>
      </c>
    </row>
    <row r="317" spans="1:6" x14ac:dyDescent="0.25">
      <c r="A317" s="13">
        <v>52</v>
      </c>
      <c r="B317" s="3" t="s">
        <v>307</v>
      </c>
      <c r="C317" s="4">
        <v>245</v>
      </c>
      <c r="D317" s="18">
        <v>98198.1</v>
      </c>
      <c r="E317" s="18">
        <v>130295.10971483316</v>
      </c>
      <c r="F317" s="19">
        <v>169646.29376916142</v>
      </c>
    </row>
    <row r="318" spans="1:6" x14ac:dyDescent="0.25">
      <c r="A318" s="13">
        <v>52</v>
      </c>
      <c r="B318" s="3" t="s">
        <v>308</v>
      </c>
      <c r="C318" s="4">
        <v>245</v>
      </c>
      <c r="D318" s="18">
        <v>98198.1</v>
      </c>
      <c r="E318" s="18">
        <v>130295.10971483316</v>
      </c>
      <c r="F318" s="19">
        <v>169646.29376916142</v>
      </c>
    </row>
    <row r="319" spans="1:6" x14ac:dyDescent="0.25">
      <c r="A319" s="13">
        <v>52</v>
      </c>
      <c r="B319" s="3" t="s">
        <v>386</v>
      </c>
      <c r="C319" s="4">
        <v>245</v>
      </c>
      <c r="D319" s="18">
        <v>98198.1</v>
      </c>
      <c r="E319" s="18">
        <v>130295.10971483316</v>
      </c>
      <c r="F319" s="19">
        <v>169646.29376916142</v>
      </c>
    </row>
    <row r="320" spans="1:6" x14ac:dyDescent="0.25">
      <c r="A320" s="13">
        <v>52</v>
      </c>
      <c r="B320" s="3" t="s">
        <v>387</v>
      </c>
      <c r="C320" s="4">
        <v>245</v>
      </c>
      <c r="D320" s="18">
        <v>98198.1</v>
      </c>
      <c r="E320" s="18">
        <v>130295.10971483316</v>
      </c>
      <c r="F320" s="19">
        <v>169646.29376916142</v>
      </c>
    </row>
    <row r="321" spans="1:6" x14ac:dyDescent="0.25">
      <c r="A321" s="13">
        <v>56</v>
      </c>
      <c r="B321" s="3" t="s">
        <v>309</v>
      </c>
      <c r="C321" s="4">
        <v>245</v>
      </c>
      <c r="D321" s="18">
        <v>115905</v>
      </c>
      <c r="E321" s="18">
        <v>149697</v>
      </c>
      <c r="F321" s="19">
        <v>183489.43134072499</v>
      </c>
    </row>
    <row r="322" spans="1:6" x14ac:dyDescent="0.25">
      <c r="A322" s="13">
        <v>56</v>
      </c>
      <c r="B322" s="3" t="s">
        <v>310</v>
      </c>
      <c r="C322" s="4">
        <v>245</v>
      </c>
      <c r="D322" s="18">
        <v>115905</v>
      </c>
      <c r="E322" s="18">
        <v>149697</v>
      </c>
      <c r="F322" s="19">
        <v>183489.43134072499</v>
      </c>
    </row>
    <row r="323" spans="1:6" ht="15.75" thickBot="1" x14ac:dyDescent="0.3">
      <c r="A323" s="17">
        <v>56</v>
      </c>
      <c r="B323" s="6" t="s">
        <v>311</v>
      </c>
      <c r="C323" s="7">
        <v>245</v>
      </c>
      <c r="D323" s="32">
        <v>115905</v>
      </c>
      <c r="E323" s="32">
        <v>149697</v>
      </c>
      <c r="F323" s="33">
        <v>183489.43134072499</v>
      </c>
    </row>
    <row r="324" spans="1:6" x14ac:dyDescent="0.25">
      <c r="A324" s="29">
        <v>57</v>
      </c>
      <c r="B324" s="11" t="s">
        <v>312</v>
      </c>
      <c r="C324" s="12">
        <v>245</v>
      </c>
      <c r="D324" s="27">
        <v>132265</v>
      </c>
      <c r="E324" s="27">
        <v>163633</v>
      </c>
      <c r="F324" s="28">
        <v>195000</v>
      </c>
    </row>
    <row r="325" spans="1:6" x14ac:dyDescent="0.25">
      <c r="A325" s="23"/>
      <c r="B325" s="21"/>
      <c r="C325" s="22"/>
      <c r="D325" s="20"/>
      <c r="E325" s="20"/>
      <c r="F325" s="20"/>
    </row>
    <row r="326" spans="1:6" x14ac:dyDescent="0.25">
      <c r="A326" s="24"/>
      <c r="B326" s="24"/>
      <c r="C326" s="24"/>
      <c r="D326" s="24"/>
      <c r="E326" s="24"/>
      <c r="F326" s="24"/>
    </row>
  </sheetData>
  <mergeCells count="7">
    <mergeCell ref="A1:F1"/>
    <mergeCell ref="A2:F2"/>
    <mergeCell ref="A4:A5"/>
    <mergeCell ref="B4:B5"/>
    <mergeCell ref="D4:D5"/>
    <mergeCell ref="E4:E5"/>
    <mergeCell ref="F4:F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5"/>
  <sheetViews>
    <sheetView topLeftCell="A151" workbookViewId="0">
      <selection activeCell="N17" sqref="N17"/>
    </sheetView>
  </sheetViews>
  <sheetFormatPr defaultRowHeight="15" x14ac:dyDescent="0.25"/>
  <cols>
    <col min="1" max="1" width="34.5703125" customWidth="1"/>
    <col min="2" max="2" width="11.7109375" customWidth="1"/>
    <col min="3" max="3" width="7.7109375" customWidth="1"/>
    <col min="4" max="4" width="8.28515625" customWidth="1"/>
    <col min="5" max="5" width="8.140625" customWidth="1"/>
    <col min="6" max="6" width="9.7109375" bestFit="1" customWidth="1"/>
    <col min="7" max="7" width="11.28515625" customWidth="1"/>
    <col min="8" max="8" width="8.7109375" customWidth="1"/>
  </cols>
  <sheetData>
    <row r="1" spans="1:7" ht="22.5" x14ac:dyDescent="0.25">
      <c r="A1" s="313" t="s">
        <v>389</v>
      </c>
      <c r="B1" s="314"/>
      <c r="C1" s="314"/>
      <c r="D1" s="314"/>
      <c r="E1" s="314"/>
      <c r="F1" s="314"/>
      <c r="G1" s="315"/>
    </row>
    <row r="2" spans="1:7" ht="18.75" thickBot="1" x14ac:dyDescent="0.3">
      <c r="A2" s="316" t="s">
        <v>390</v>
      </c>
      <c r="B2" s="317"/>
      <c r="C2" s="317"/>
      <c r="D2" s="317"/>
      <c r="E2" s="317"/>
      <c r="F2" s="317"/>
      <c r="G2" s="318"/>
    </row>
    <row r="3" spans="1:7" ht="2.4500000000000002" customHeight="1" thickBot="1" x14ac:dyDescent="0.3">
      <c r="A3" s="49"/>
      <c r="B3" s="50"/>
      <c r="C3" s="51"/>
      <c r="D3" s="51"/>
      <c r="E3" s="51"/>
      <c r="F3" s="52"/>
      <c r="G3" s="51"/>
    </row>
    <row r="4" spans="1:7" ht="25.5" thickBot="1" x14ac:dyDescent="0.3">
      <c r="A4" s="53" t="s">
        <v>391</v>
      </c>
      <c r="B4" s="54" t="s">
        <v>392</v>
      </c>
      <c r="C4" s="54" t="s">
        <v>393</v>
      </c>
      <c r="D4" s="54" t="s">
        <v>394</v>
      </c>
      <c r="E4" s="54" t="s">
        <v>395</v>
      </c>
      <c r="F4" s="55" t="s">
        <v>396</v>
      </c>
      <c r="G4" s="56" t="s">
        <v>397</v>
      </c>
    </row>
    <row r="5" spans="1:7" ht="15.75" thickBot="1" x14ac:dyDescent="0.3">
      <c r="A5" s="308" t="s">
        <v>398</v>
      </c>
      <c r="B5" s="319"/>
      <c r="C5" s="319"/>
      <c r="D5" s="319"/>
      <c r="E5" s="319"/>
      <c r="F5" s="319"/>
      <c r="G5" s="320"/>
    </row>
    <row r="6" spans="1:7" x14ac:dyDescent="0.25">
      <c r="A6" s="57" t="s">
        <v>399</v>
      </c>
      <c r="B6" s="58">
        <v>351</v>
      </c>
      <c r="C6" s="58">
        <v>1</v>
      </c>
      <c r="D6" s="58">
        <v>5</v>
      </c>
      <c r="E6" s="58">
        <v>5</v>
      </c>
      <c r="F6" s="59">
        <v>4500</v>
      </c>
      <c r="G6" s="60">
        <f t="shared" ref="G6:G32" si="0">F6*E6</f>
        <v>22500</v>
      </c>
    </row>
    <row r="7" spans="1:7" x14ac:dyDescent="0.25">
      <c r="A7" s="61" t="s">
        <v>400</v>
      </c>
      <c r="B7" s="62">
        <v>460</v>
      </c>
      <c r="C7" s="62">
        <v>1</v>
      </c>
      <c r="D7" s="62">
        <v>5</v>
      </c>
      <c r="E7" s="62">
        <f t="shared" ref="E7:E13" si="1">+C7*D7</f>
        <v>5</v>
      </c>
      <c r="F7" s="63">
        <v>1379</v>
      </c>
      <c r="G7" s="64">
        <f t="shared" si="0"/>
        <v>6895</v>
      </c>
    </row>
    <row r="8" spans="1:7" x14ac:dyDescent="0.25">
      <c r="A8" s="61" t="s">
        <v>402</v>
      </c>
      <c r="B8" s="62">
        <v>461</v>
      </c>
      <c r="C8" s="62">
        <v>1</v>
      </c>
      <c r="D8" s="62">
        <v>5</v>
      </c>
      <c r="E8" s="62">
        <f t="shared" si="1"/>
        <v>5</v>
      </c>
      <c r="F8" s="63">
        <v>950</v>
      </c>
      <c r="G8" s="64">
        <f t="shared" si="0"/>
        <v>4750</v>
      </c>
    </row>
    <row r="9" spans="1:7" x14ac:dyDescent="0.25">
      <c r="A9" s="61" t="s">
        <v>403</v>
      </c>
      <c r="B9" s="62">
        <v>463</v>
      </c>
      <c r="C9" s="62">
        <v>1</v>
      </c>
      <c r="D9" s="62">
        <v>5</v>
      </c>
      <c r="E9" s="62">
        <f t="shared" si="1"/>
        <v>5</v>
      </c>
      <c r="F9" s="63">
        <v>1379</v>
      </c>
      <c r="G9" s="64">
        <f t="shared" si="0"/>
        <v>6895</v>
      </c>
    </row>
    <row r="10" spans="1:7" x14ac:dyDescent="0.25">
      <c r="A10" s="61" t="s">
        <v>404</v>
      </c>
      <c r="B10" s="62">
        <v>355</v>
      </c>
      <c r="C10" s="62">
        <v>1</v>
      </c>
      <c r="D10" s="62">
        <v>5</v>
      </c>
      <c r="E10" s="62">
        <v>6</v>
      </c>
      <c r="F10" s="63">
        <v>3600</v>
      </c>
      <c r="G10" s="64">
        <f t="shared" si="0"/>
        <v>21600</v>
      </c>
    </row>
    <row r="11" spans="1:7" x14ac:dyDescent="0.25">
      <c r="A11" s="61" t="s">
        <v>405</v>
      </c>
      <c r="B11" s="62">
        <v>464</v>
      </c>
      <c r="C11" s="62">
        <v>1</v>
      </c>
      <c r="D11" s="62">
        <v>5</v>
      </c>
      <c r="E11" s="62">
        <f t="shared" si="1"/>
        <v>5</v>
      </c>
      <c r="F11" s="63">
        <v>1500</v>
      </c>
      <c r="G11" s="64">
        <f t="shared" si="0"/>
        <v>7500</v>
      </c>
    </row>
    <row r="12" spans="1:7" x14ac:dyDescent="0.25">
      <c r="A12" s="61" t="s">
        <v>406</v>
      </c>
      <c r="B12" s="62">
        <v>356</v>
      </c>
      <c r="C12" s="62">
        <v>1</v>
      </c>
      <c r="D12" s="62">
        <v>5</v>
      </c>
      <c r="E12" s="62">
        <f t="shared" si="1"/>
        <v>5</v>
      </c>
      <c r="F12" s="63">
        <v>2600</v>
      </c>
      <c r="G12" s="64">
        <f t="shared" si="0"/>
        <v>13000</v>
      </c>
    </row>
    <row r="13" spans="1:7" x14ac:dyDescent="0.25">
      <c r="A13" s="61" t="s">
        <v>407</v>
      </c>
      <c r="B13" s="62"/>
      <c r="C13" s="62">
        <v>3</v>
      </c>
      <c r="D13" s="62">
        <v>7</v>
      </c>
      <c r="E13" s="62">
        <f t="shared" si="1"/>
        <v>21</v>
      </c>
      <c r="F13" s="63">
        <v>1200</v>
      </c>
      <c r="G13" s="64">
        <f t="shared" si="0"/>
        <v>25200</v>
      </c>
    </row>
    <row r="14" spans="1:7" x14ac:dyDescent="0.25">
      <c r="A14" s="61" t="s">
        <v>408</v>
      </c>
      <c r="B14" s="62">
        <v>481</v>
      </c>
      <c r="C14" s="62">
        <v>1</v>
      </c>
      <c r="D14" s="62">
        <v>5</v>
      </c>
      <c r="E14" s="62">
        <v>6</v>
      </c>
      <c r="F14" s="63">
        <v>2500</v>
      </c>
      <c r="G14" s="64">
        <f t="shared" si="0"/>
        <v>15000</v>
      </c>
    </row>
    <row r="15" spans="1:7" x14ac:dyDescent="0.25">
      <c r="A15" s="61" t="s">
        <v>409</v>
      </c>
      <c r="B15" s="62">
        <v>466</v>
      </c>
      <c r="C15" s="62">
        <v>1</v>
      </c>
      <c r="D15" s="62">
        <v>5</v>
      </c>
      <c r="E15" s="62">
        <f t="shared" ref="E15:E21" si="2">+C15*D15</f>
        <v>5</v>
      </c>
      <c r="F15" s="63">
        <v>950</v>
      </c>
      <c r="G15" s="64">
        <f t="shared" si="0"/>
        <v>4750</v>
      </c>
    </row>
    <row r="16" spans="1:7" x14ac:dyDescent="0.25">
      <c r="A16" s="61" t="s">
        <v>410</v>
      </c>
      <c r="B16" s="62">
        <v>482</v>
      </c>
      <c r="C16" s="62">
        <v>2</v>
      </c>
      <c r="D16" s="62">
        <v>1</v>
      </c>
      <c r="E16" s="62">
        <f t="shared" si="2"/>
        <v>2</v>
      </c>
      <c r="F16" s="63">
        <v>950</v>
      </c>
      <c r="G16" s="64">
        <f t="shared" si="0"/>
        <v>1900</v>
      </c>
    </row>
    <row r="17" spans="1:7" x14ac:dyDescent="0.25">
      <c r="A17" s="61" t="s">
        <v>411</v>
      </c>
      <c r="B17" s="62">
        <v>467</v>
      </c>
      <c r="C17" s="62">
        <v>1</v>
      </c>
      <c r="D17" s="62">
        <v>5</v>
      </c>
      <c r="E17" s="62">
        <f t="shared" si="2"/>
        <v>5</v>
      </c>
      <c r="F17" s="63">
        <v>1181</v>
      </c>
      <c r="G17" s="64">
        <f t="shared" si="0"/>
        <v>5905</v>
      </c>
    </row>
    <row r="18" spans="1:7" x14ac:dyDescent="0.25">
      <c r="A18" s="61" t="s">
        <v>412</v>
      </c>
      <c r="B18" s="62">
        <v>483</v>
      </c>
      <c r="C18" s="62">
        <v>5</v>
      </c>
      <c r="D18" s="62">
        <v>5</v>
      </c>
      <c r="E18" s="62">
        <f t="shared" si="2"/>
        <v>25</v>
      </c>
      <c r="F18" s="63">
        <v>950</v>
      </c>
      <c r="G18" s="64">
        <f t="shared" si="0"/>
        <v>23750</v>
      </c>
    </row>
    <row r="19" spans="1:7" x14ac:dyDescent="0.25">
      <c r="A19" s="61" t="s">
        <v>413</v>
      </c>
      <c r="B19" s="62">
        <v>484</v>
      </c>
      <c r="C19" s="62">
        <v>1</v>
      </c>
      <c r="D19" s="62">
        <v>5</v>
      </c>
      <c r="E19" s="62">
        <f t="shared" si="2"/>
        <v>5</v>
      </c>
      <c r="F19" s="63">
        <v>1250</v>
      </c>
      <c r="G19" s="64">
        <f t="shared" si="0"/>
        <v>6250</v>
      </c>
    </row>
    <row r="20" spans="1:7" x14ac:dyDescent="0.25">
      <c r="A20" s="61" t="s">
        <v>414</v>
      </c>
      <c r="B20" s="62">
        <v>485</v>
      </c>
      <c r="C20" s="62">
        <v>1</v>
      </c>
      <c r="D20" s="62">
        <v>6</v>
      </c>
      <c r="E20" s="62">
        <f t="shared" si="2"/>
        <v>6</v>
      </c>
      <c r="F20" s="63">
        <v>1379</v>
      </c>
      <c r="G20" s="64">
        <f t="shared" si="0"/>
        <v>8274</v>
      </c>
    </row>
    <row r="21" spans="1:7" x14ac:dyDescent="0.25">
      <c r="A21" s="61" t="s">
        <v>415</v>
      </c>
      <c r="B21" s="62">
        <v>486</v>
      </c>
      <c r="C21" s="62">
        <v>1</v>
      </c>
      <c r="D21" s="62">
        <v>6</v>
      </c>
      <c r="E21" s="62">
        <f t="shared" si="2"/>
        <v>6</v>
      </c>
      <c r="F21" s="63">
        <v>1970</v>
      </c>
      <c r="G21" s="64">
        <f t="shared" si="0"/>
        <v>11820</v>
      </c>
    </row>
    <row r="22" spans="1:7" x14ac:dyDescent="0.25">
      <c r="A22" s="61" t="s">
        <v>416</v>
      </c>
      <c r="B22" s="62">
        <v>371</v>
      </c>
      <c r="C22" s="62">
        <v>1</v>
      </c>
      <c r="D22" s="62">
        <v>7</v>
      </c>
      <c r="E22" s="62">
        <v>7</v>
      </c>
      <c r="F22" s="63">
        <v>4500</v>
      </c>
      <c r="G22" s="64">
        <f t="shared" si="0"/>
        <v>31500</v>
      </c>
    </row>
    <row r="23" spans="1:7" x14ac:dyDescent="0.25">
      <c r="A23" s="61" t="s">
        <v>417</v>
      </c>
      <c r="B23" s="62">
        <v>357</v>
      </c>
      <c r="C23" s="62">
        <v>1</v>
      </c>
      <c r="D23" s="62">
        <v>6</v>
      </c>
      <c r="E23" s="62">
        <f t="shared" ref="E23:E32" si="3">+C23*D23</f>
        <v>6</v>
      </c>
      <c r="F23" s="63">
        <v>2000</v>
      </c>
      <c r="G23" s="64">
        <f t="shared" si="0"/>
        <v>12000</v>
      </c>
    </row>
    <row r="24" spans="1:7" x14ac:dyDescent="0.25">
      <c r="A24" s="61" t="s">
        <v>418</v>
      </c>
      <c r="B24" s="62">
        <v>479</v>
      </c>
      <c r="C24" s="62">
        <v>1</v>
      </c>
      <c r="D24" s="62">
        <v>6</v>
      </c>
      <c r="E24" s="62">
        <f t="shared" si="3"/>
        <v>6</v>
      </c>
      <c r="F24" s="63">
        <v>950</v>
      </c>
      <c r="G24" s="64">
        <f t="shared" si="0"/>
        <v>5700</v>
      </c>
    </row>
    <row r="25" spans="1:7" x14ac:dyDescent="0.25">
      <c r="A25" s="61" t="s">
        <v>419</v>
      </c>
      <c r="B25" s="62"/>
      <c r="C25" s="62">
        <v>1</v>
      </c>
      <c r="D25" s="62">
        <v>6</v>
      </c>
      <c r="E25" s="62">
        <v>6</v>
      </c>
      <c r="F25" s="63">
        <v>950</v>
      </c>
      <c r="G25" s="64">
        <f>F25*E25</f>
        <v>5700</v>
      </c>
    </row>
    <row r="26" spans="1:7" x14ac:dyDescent="0.25">
      <c r="A26" s="61" t="s">
        <v>420</v>
      </c>
      <c r="B26" s="62">
        <v>487</v>
      </c>
      <c r="C26" s="62">
        <v>1</v>
      </c>
      <c r="D26" s="62">
        <v>6</v>
      </c>
      <c r="E26" s="62">
        <f t="shared" si="3"/>
        <v>6</v>
      </c>
      <c r="F26" s="63">
        <v>2166</v>
      </c>
      <c r="G26" s="64">
        <f t="shared" si="0"/>
        <v>12996</v>
      </c>
    </row>
    <row r="27" spans="1:7" x14ac:dyDescent="0.25">
      <c r="A27" s="61" t="s">
        <v>421</v>
      </c>
      <c r="B27" s="62">
        <v>489</v>
      </c>
      <c r="C27" s="62">
        <v>1</v>
      </c>
      <c r="D27" s="62">
        <v>6</v>
      </c>
      <c r="E27" s="62">
        <f t="shared" si="3"/>
        <v>6</v>
      </c>
      <c r="F27" s="63">
        <v>950</v>
      </c>
      <c r="G27" s="64">
        <f t="shared" si="0"/>
        <v>5700</v>
      </c>
    </row>
    <row r="28" spans="1:7" x14ac:dyDescent="0.25">
      <c r="A28" s="61" t="s">
        <v>422</v>
      </c>
      <c r="B28" s="62">
        <v>491</v>
      </c>
      <c r="C28" s="62">
        <v>1</v>
      </c>
      <c r="D28" s="62">
        <v>6</v>
      </c>
      <c r="E28" s="62">
        <f t="shared" si="3"/>
        <v>6</v>
      </c>
      <c r="F28" s="63">
        <v>1300</v>
      </c>
      <c r="G28" s="64">
        <f t="shared" si="0"/>
        <v>7800</v>
      </c>
    </row>
    <row r="29" spans="1:7" x14ac:dyDescent="0.25">
      <c r="A29" s="61" t="s">
        <v>423</v>
      </c>
      <c r="B29" s="62">
        <v>492</v>
      </c>
      <c r="C29" s="62">
        <v>1</v>
      </c>
      <c r="D29" s="62">
        <v>6</v>
      </c>
      <c r="E29" s="62">
        <f t="shared" si="3"/>
        <v>6</v>
      </c>
      <c r="F29" s="63">
        <v>1500</v>
      </c>
      <c r="G29" s="64">
        <f t="shared" si="0"/>
        <v>9000</v>
      </c>
    </row>
    <row r="30" spans="1:7" x14ac:dyDescent="0.25">
      <c r="A30" s="61" t="s">
        <v>424</v>
      </c>
      <c r="B30" s="62">
        <v>490</v>
      </c>
      <c r="C30" s="62">
        <v>1</v>
      </c>
      <c r="D30" s="62">
        <v>6</v>
      </c>
      <c r="E30" s="62">
        <f t="shared" si="3"/>
        <v>6</v>
      </c>
      <c r="F30" s="63">
        <v>1000</v>
      </c>
      <c r="G30" s="64">
        <f t="shared" si="0"/>
        <v>6000</v>
      </c>
    </row>
    <row r="31" spans="1:7" x14ac:dyDescent="0.25">
      <c r="A31" s="61" t="s">
        <v>425</v>
      </c>
      <c r="B31" s="62">
        <v>493</v>
      </c>
      <c r="C31" s="62">
        <v>1</v>
      </c>
      <c r="D31" s="62">
        <v>1</v>
      </c>
      <c r="E31" s="62">
        <f t="shared" si="3"/>
        <v>1</v>
      </c>
      <c r="F31" s="63">
        <v>2000</v>
      </c>
      <c r="G31" s="64">
        <f t="shared" si="0"/>
        <v>2000</v>
      </c>
    </row>
    <row r="32" spans="1:7" ht="15.75" thickBot="1" x14ac:dyDescent="0.3">
      <c r="A32" s="65" t="s">
        <v>426</v>
      </c>
      <c r="B32" s="66">
        <v>495</v>
      </c>
      <c r="C32" s="66">
        <v>1</v>
      </c>
      <c r="D32" s="66">
        <v>6</v>
      </c>
      <c r="E32" s="66">
        <f t="shared" si="3"/>
        <v>6</v>
      </c>
      <c r="F32" s="67">
        <v>2800</v>
      </c>
      <c r="G32" s="68">
        <f t="shared" si="0"/>
        <v>16800</v>
      </c>
    </row>
    <row r="33" spans="1:7" ht="15.75" thickBot="1" x14ac:dyDescent="0.3">
      <c r="A33" s="311" t="s">
        <v>427</v>
      </c>
      <c r="B33" s="312"/>
      <c r="C33" s="312"/>
      <c r="D33" s="312"/>
      <c r="E33" s="312"/>
      <c r="F33" s="69">
        <f>SUM(F6:F32)</f>
        <v>48354</v>
      </c>
      <c r="G33" s="70">
        <f>SUM(G6:G32)</f>
        <v>301185</v>
      </c>
    </row>
    <row r="34" spans="1:7" ht="15.75" thickBot="1" x14ac:dyDescent="0.3">
      <c r="A34" s="71"/>
      <c r="B34" s="71"/>
      <c r="C34" s="71"/>
      <c r="D34" s="71"/>
      <c r="E34" s="71"/>
      <c r="F34" s="72"/>
      <c r="G34" s="72"/>
    </row>
    <row r="35" spans="1:7" ht="15.75" thickBot="1" x14ac:dyDescent="0.3">
      <c r="A35" s="308" t="s">
        <v>428</v>
      </c>
      <c r="B35" s="309"/>
      <c r="C35" s="309"/>
      <c r="D35" s="309"/>
      <c r="E35" s="309"/>
      <c r="F35" s="309"/>
      <c r="G35" s="310"/>
    </row>
    <row r="36" spans="1:7" x14ac:dyDescent="0.25">
      <c r="A36" s="57" t="s">
        <v>429</v>
      </c>
      <c r="B36" s="58">
        <v>358</v>
      </c>
      <c r="C36" s="58">
        <v>1</v>
      </c>
      <c r="D36" s="58">
        <v>7</v>
      </c>
      <c r="E36" s="58">
        <f>+C36*D36</f>
        <v>7</v>
      </c>
      <c r="F36" s="59">
        <v>1800</v>
      </c>
      <c r="G36" s="60">
        <f t="shared" ref="G36:G45" si="4">F36*E36</f>
        <v>12600</v>
      </c>
    </row>
    <row r="37" spans="1:7" x14ac:dyDescent="0.25">
      <c r="A37" s="61" t="s">
        <v>406</v>
      </c>
      <c r="B37" s="62">
        <v>359</v>
      </c>
      <c r="C37" s="62">
        <v>1</v>
      </c>
      <c r="D37" s="62">
        <v>7</v>
      </c>
      <c r="E37" s="62">
        <f>+C37*D37</f>
        <v>7</v>
      </c>
      <c r="F37" s="63">
        <v>1500</v>
      </c>
      <c r="G37" s="64">
        <f t="shared" si="4"/>
        <v>10500</v>
      </c>
    </row>
    <row r="38" spans="1:7" x14ac:dyDescent="0.25">
      <c r="A38" s="61" t="s">
        <v>407</v>
      </c>
      <c r="B38" s="62"/>
      <c r="C38" s="62">
        <v>6</v>
      </c>
      <c r="D38" s="62">
        <v>5</v>
      </c>
      <c r="E38" s="62">
        <f>D38*C38</f>
        <v>30</v>
      </c>
      <c r="F38" s="63">
        <v>1200</v>
      </c>
      <c r="G38" s="64">
        <f>F38*E38</f>
        <v>36000</v>
      </c>
    </row>
    <row r="39" spans="1:7" x14ac:dyDescent="0.25">
      <c r="A39" s="61" t="s">
        <v>430</v>
      </c>
      <c r="B39" s="62">
        <v>521</v>
      </c>
      <c r="C39" s="62">
        <v>1</v>
      </c>
      <c r="D39" s="62">
        <v>7</v>
      </c>
      <c r="E39" s="62">
        <v>7</v>
      </c>
      <c r="F39" s="63">
        <v>1400</v>
      </c>
      <c r="G39" s="64">
        <f t="shared" si="4"/>
        <v>9800</v>
      </c>
    </row>
    <row r="40" spans="1:7" x14ac:dyDescent="0.25">
      <c r="A40" s="61" t="s">
        <v>431</v>
      </c>
      <c r="B40" s="62">
        <v>507</v>
      </c>
      <c r="C40" s="62">
        <v>9</v>
      </c>
      <c r="D40" s="62">
        <v>8</v>
      </c>
      <c r="E40" s="62">
        <f>+C40*D40</f>
        <v>72</v>
      </c>
      <c r="F40" s="63">
        <v>950</v>
      </c>
      <c r="G40" s="64">
        <f t="shared" si="4"/>
        <v>68400</v>
      </c>
    </row>
    <row r="41" spans="1:7" x14ac:dyDescent="0.25">
      <c r="A41" s="61" t="s">
        <v>417</v>
      </c>
      <c r="B41" s="62">
        <v>360</v>
      </c>
      <c r="C41" s="62">
        <v>1</v>
      </c>
      <c r="D41" s="62">
        <v>7</v>
      </c>
      <c r="E41" s="62">
        <f>+C41*D41</f>
        <v>7</v>
      </c>
      <c r="F41" s="63">
        <v>1400</v>
      </c>
      <c r="G41" s="64">
        <f t="shared" si="4"/>
        <v>9800</v>
      </c>
    </row>
    <row r="42" spans="1:7" x14ac:dyDescent="0.25">
      <c r="A42" s="61" t="s">
        <v>420</v>
      </c>
      <c r="B42" s="62">
        <v>509</v>
      </c>
      <c r="C42" s="62">
        <v>1</v>
      </c>
      <c r="D42" s="62">
        <v>7</v>
      </c>
      <c r="E42" s="62">
        <f>+C42*D42</f>
        <v>7</v>
      </c>
      <c r="F42" s="63">
        <v>1200</v>
      </c>
      <c r="G42" s="64">
        <f t="shared" si="4"/>
        <v>8400</v>
      </c>
    </row>
    <row r="43" spans="1:7" x14ac:dyDescent="0.25">
      <c r="A43" s="61" t="s">
        <v>432</v>
      </c>
      <c r="B43" s="62">
        <v>511</v>
      </c>
      <c r="C43" s="62"/>
      <c r="D43" s="62"/>
      <c r="E43" s="62">
        <v>26</v>
      </c>
      <c r="F43" s="63">
        <v>950</v>
      </c>
      <c r="G43" s="64">
        <f t="shared" si="4"/>
        <v>24700</v>
      </c>
    </row>
    <row r="44" spans="1:7" x14ac:dyDescent="0.25">
      <c r="A44" s="61" t="s">
        <v>433</v>
      </c>
      <c r="B44" s="62"/>
      <c r="C44" s="62">
        <v>1</v>
      </c>
      <c r="D44" s="62">
        <v>1</v>
      </c>
      <c r="E44" s="62">
        <v>1</v>
      </c>
      <c r="F44" s="63">
        <v>4500</v>
      </c>
      <c r="G44" s="64">
        <f t="shared" si="4"/>
        <v>4500</v>
      </c>
    </row>
    <row r="45" spans="1:7" ht="15.75" thickBot="1" x14ac:dyDescent="0.3">
      <c r="A45" s="65" t="s">
        <v>426</v>
      </c>
      <c r="B45" s="66">
        <v>510</v>
      </c>
      <c r="C45" s="66">
        <v>1</v>
      </c>
      <c r="D45" s="66">
        <v>7</v>
      </c>
      <c r="E45" s="66">
        <f>+C45*D45</f>
        <v>7</v>
      </c>
      <c r="F45" s="67">
        <v>1800</v>
      </c>
      <c r="G45" s="68">
        <f t="shared" si="4"/>
        <v>12600</v>
      </c>
    </row>
    <row r="46" spans="1:7" ht="15.75" thickBot="1" x14ac:dyDescent="0.3">
      <c r="A46" s="311" t="s">
        <v>434</v>
      </c>
      <c r="B46" s="312"/>
      <c r="C46" s="312"/>
      <c r="D46" s="312"/>
      <c r="E46" s="312"/>
      <c r="F46" s="69">
        <f>SUM(F36:F45)</f>
        <v>16700</v>
      </c>
      <c r="G46" s="70">
        <f>SUM(G36:G45)</f>
        <v>197300</v>
      </c>
    </row>
    <row r="47" spans="1:7" ht="15.75" thickBot="1" x14ac:dyDescent="0.3">
      <c r="A47" s="308" t="s">
        <v>435</v>
      </c>
      <c r="B47" s="309"/>
      <c r="C47" s="309"/>
      <c r="D47" s="309"/>
      <c r="E47" s="309"/>
      <c r="F47" s="309"/>
      <c r="G47" s="310"/>
    </row>
    <row r="48" spans="1:7" x14ac:dyDescent="0.25">
      <c r="A48" s="74" t="s">
        <v>436</v>
      </c>
      <c r="B48" s="75"/>
      <c r="C48" s="76">
        <v>3</v>
      </c>
      <c r="D48" s="75">
        <v>10</v>
      </c>
      <c r="E48" s="76">
        <v>30</v>
      </c>
      <c r="F48" s="75">
        <v>950</v>
      </c>
      <c r="G48" s="77">
        <f>F48*E48</f>
        <v>28500</v>
      </c>
    </row>
    <row r="49" spans="1:7" x14ac:dyDescent="0.25">
      <c r="A49" s="61" t="s">
        <v>437</v>
      </c>
      <c r="B49" s="62">
        <v>365</v>
      </c>
      <c r="C49" s="62">
        <v>7</v>
      </c>
      <c r="D49" s="62">
        <v>24</v>
      </c>
      <c r="E49" s="62">
        <f>+C49*D49</f>
        <v>168</v>
      </c>
      <c r="F49" s="78">
        <v>2500</v>
      </c>
      <c r="G49" s="79">
        <f>F49*E49</f>
        <v>420000</v>
      </c>
    </row>
    <row r="50" spans="1:7" x14ac:dyDescent="0.25">
      <c r="A50" s="61" t="s">
        <v>438</v>
      </c>
      <c r="B50" s="62"/>
      <c r="C50" s="62">
        <v>1</v>
      </c>
      <c r="D50" s="62">
        <v>25</v>
      </c>
      <c r="E50" s="62">
        <v>25</v>
      </c>
      <c r="F50" s="78">
        <v>2500</v>
      </c>
      <c r="G50" s="79">
        <f>E50*F50</f>
        <v>62500</v>
      </c>
    </row>
    <row r="51" spans="1:7" x14ac:dyDescent="0.25">
      <c r="A51" s="61" t="s">
        <v>420</v>
      </c>
      <c r="B51" s="62">
        <v>523</v>
      </c>
      <c r="C51" s="62">
        <v>1</v>
      </c>
      <c r="D51" s="62">
        <v>24</v>
      </c>
      <c r="E51" s="62">
        <f>+C51*D51</f>
        <v>24</v>
      </c>
      <c r="F51" s="63">
        <v>950</v>
      </c>
      <c r="G51" s="64">
        <f>F51*E51</f>
        <v>22800</v>
      </c>
    </row>
    <row r="52" spans="1:7" x14ac:dyDescent="0.25">
      <c r="A52" s="61" t="s">
        <v>432</v>
      </c>
      <c r="B52" s="62">
        <v>525</v>
      </c>
      <c r="C52" s="62"/>
      <c r="D52" s="62"/>
      <c r="E52" s="62">
        <v>54</v>
      </c>
      <c r="F52" s="63">
        <v>950</v>
      </c>
      <c r="G52" s="64">
        <f>F52*E52</f>
        <v>51300</v>
      </c>
    </row>
    <row r="53" spans="1:7" ht="15.75" thickBot="1" x14ac:dyDescent="0.3">
      <c r="A53" s="65" t="s">
        <v>439</v>
      </c>
      <c r="B53" s="66">
        <v>524</v>
      </c>
      <c r="C53" s="66"/>
      <c r="D53" s="66" t="s">
        <v>440</v>
      </c>
      <c r="E53" s="66">
        <v>125</v>
      </c>
      <c r="F53" s="67">
        <v>750</v>
      </c>
      <c r="G53" s="68">
        <f>F53*E53</f>
        <v>93750</v>
      </c>
    </row>
    <row r="54" spans="1:7" ht="15.75" thickBot="1" x14ac:dyDescent="0.3">
      <c r="A54" s="311" t="s">
        <v>441</v>
      </c>
      <c r="B54" s="312"/>
      <c r="C54" s="312"/>
      <c r="D54" s="312"/>
      <c r="E54" s="312"/>
      <c r="F54" s="69">
        <f>SUM(F49:F53)</f>
        <v>7650</v>
      </c>
      <c r="G54" s="70">
        <f>SUM(G49:G53)</f>
        <v>650350</v>
      </c>
    </row>
    <row r="55" spans="1:7" ht="15.75" thickBot="1" x14ac:dyDescent="0.3">
      <c r="A55" s="308" t="s">
        <v>442</v>
      </c>
      <c r="B55" s="309"/>
      <c r="C55" s="309"/>
      <c r="D55" s="309"/>
      <c r="E55" s="309"/>
      <c r="F55" s="309"/>
      <c r="G55" s="310"/>
    </row>
    <row r="56" spans="1:7" x14ac:dyDescent="0.25">
      <c r="A56" s="57" t="s">
        <v>443</v>
      </c>
      <c r="B56" s="80" t="s">
        <v>444</v>
      </c>
      <c r="C56" s="58"/>
      <c r="D56" s="58"/>
      <c r="E56" s="58">
        <v>10</v>
      </c>
      <c r="F56" s="59">
        <v>4500</v>
      </c>
      <c r="G56" s="60">
        <f t="shared" ref="G56:G72" si="5">F56*E56</f>
        <v>45000</v>
      </c>
    </row>
    <row r="57" spans="1:7" x14ac:dyDescent="0.25">
      <c r="A57" s="61" t="s">
        <v>445</v>
      </c>
      <c r="B57" s="81">
        <v>364</v>
      </c>
      <c r="C57" s="62"/>
      <c r="D57" s="62"/>
      <c r="E57" s="62">
        <v>2</v>
      </c>
      <c r="F57" s="82">
        <v>2500</v>
      </c>
      <c r="G57" s="79">
        <f>E57*F57</f>
        <v>5000</v>
      </c>
    </row>
    <row r="58" spans="1:7" x14ac:dyDescent="0.25">
      <c r="A58" s="61" t="s">
        <v>446</v>
      </c>
      <c r="B58" s="62">
        <v>384</v>
      </c>
      <c r="C58" s="62"/>
      <c r="D58" s="62"/>
      <c r="E58" s="62">
        <v>1</v>
      </c>
      <c r="F58" s="63">
        <v>4500</v>
      </c>
      <c r="G58" s="64">
        <v>4500</v>
      </c>
    </row>
    <row r="59" spans="1:7" x14ac:dyDescent="0.25">
      <c r="A59" s="61" t="s">
        <v>447</v>
      </c>
      <c r="B59" s="62"/>
      <c r="C59" s="62"/>
      <c r="D59" s="62"/>
      <c r="E59" s="62">
        <v>340</v>
      </c>
      <c r="F59" s="83">
        <v>1200</v>
      </c>
      <c r="G59" s="84">
        <f>E59*F59</f>
        <v>408000</v>
      </c>
    </row>
    <row r="60" spans="1:7" x14ac:dyDescent="0.25">
      <c r="A60" s="61" t="s">
        <v>448</v>
      </c>
      <c r="B60" s="62" t="s">
        <v>449</v>
      </c>
      <c r="C60" s="62"/>
      <c r="D60" s="62"/>
      <c r="E60" s="62">
        <v>30</v>
      </c>
      <c r="F60" s="63">
        <v>2500</v>
      </c>
      <c r="G60" s="64">
        <v>75000</v>
      </c>
    </row>
    <row r="61" spans="1:7" x14ac:dyDescent="0.25">
      <c r="A61" s="61" t="s">
        <v>450</v>
      </c>
      <c r="B61" s="62">
        <v>566</v>
      </c>
      <c r="C61" s="62"/>
      <c r="D61" s="62"/>
      <c r="E61" s="62"/>
      <c r="F61" s="63">
        <v>2000</v>
      </c>
      <c r="G61" s="64">
        <v>2000</v>
      </c>
    </row>
    <row r="62" spans="1:7" x14ac:dyDescent="0.25">
      <c r="A62" s="61" t="s">
        <v>451</v>
      </c>
      <c r="B62" s="62">
        <v>530</v>
      </c>
      <c r="C62" s="62"/>
      <c r="D62" s="62"/>
      <c r="E62" s="62">
        <v>20</v>
      </c>
      <c r="F62" s="85">
        <v>950</v>
      </c>
      <c r="G62" s="64">
        <f t="shared" si="5"/>
        <v>19000</v>
      </c>
    </row>
    <row r="63" spans="1:7" x14ac:dyDescent="0.25">
      <c r="A63" s="61" t="s">
        <v>452</v>
      </c>
      <c r="B63" s="62">
        <v>501</v>
      </c>
      <c r="C63" s="62">
        <v>1</v>
      </c>
      <c r="D63" s="62">
        <v>43</v>
      </c>
      <c r="E63" s="62">
        <f>+C63*D63</f>
        <v>43</v>
      </c>
      <c r="F63" s="85">
        <v>950</v>
      </c>
      <c r="G63" s="64">
        <f t="shared" si="5"/>
        <v>40850</v>
      </c>
    </row>
    <row r="64" spans="1:7" s="73" customFormat="1" x14ac:dyDescent="0.25">
      <c r="A64" s="61" t="s">
        <v>453</v>
      </c>
      <c r="B64" s="62">
        <v>502</v>
      </c>
      <c r="C64" s="62">
        <v>1</v>
      </c>
      <c r="D64" s="62">
        <v>38</v>
      </c>
      <c r="E64" s="62">
        <f>+C64*D64</f>
        <v>38</v>
      </c>
      <c r="F64" s="85">
        <v>2500</v>
      </c>
      <c r="G64" s="64">
        <f t="shared" si="5"/>
        <v>95000</v>
      </c>
    </row>
    <row r="65" spans="1:7" x14ac:dyDescent="0.25">
      <c r="A65" s="61" t="s">
        <v>454</v>
      </c>
      <c r="B65" s="62">
        <v>498</v>
      </c>
      <c r="C65" s="62">
        <v>1</v>
      </c>
      <c r="D65" s="62">
        <v>43</v>
      </c>
      <c r="E65" s="62">
        <f>+C65*D65</f>
        <v>43</v>
      </c>
      <c r="F65" s="85">
        <v>750</v>
      </c>
      <c r="G65" s="64">
        <f t="shared" si="5"/>
        <v>32250</v>
      </c>
    </row>
    <row r="66" spans="1:7" x14ac:dyDescent="0.25">
      <c r="A66" s="61" t="s">
        <v>455</v>
      </c>
      <c r="B66" s="62">
        <v>527</v>
      </c>
      <c r="C66" s="62"/>
      <c r="D66" s="62"/>
      <c r="E66" s="62">
        <v>6</v>
      </c>
      <c r="F66" s="63">
        <v>1500</v>
      </c>
      <c r="G66" s="64">
        <f>E66*F66</f>
        <v>9000</v>
      </c>
    </row>
    <row r="67" spans="1:7" x14ac:dyDescent="0.25">
      <c r="A67" s="61" t="s">
        <v>456</v>
      </c>
      <c r="B67" s="62">
        <v>368</v>
      </c>
      <c r="C67" s="62"/>
      <c r="D67" s="62">
        <v>1</v>
      </c>
      <c r="E67" s="62">
        <v>21</v>
      </c>
      <c r="F67" s="63">
        <v>2500</v>
      </c>
      <c r="G67" s="64">
        <f t="shared" si="5"/>
        <v>52500</v>
      </c>
    </row>
    <row r="68" spans="1:7" x14ac:dyDescent="0.25">
      <c r="A68" s="61" t="s">
        <v>457</v>
      </c>
      <c r="B68" s="62">
        <v>531</v>
      </c>
      <c r="C68" s="62"/>
      <c r="D68" s="62"/>
      <c r="E68" s="62">
        <v>77</v>
      </c>
      <c r="F68" s="63">
        <v>5000</v>
      </c>
      <c r="G68" s="64">
        <f t="shared" si="5"/>
        <v>385000</v>
      </c>
    </row>
    <row r="69" spans="1:7" x14ac:dyDescent="0.25">
      <c r="A69" s="61" t="s">
        <v>458</v>
      </c>
      <c r="B69" s="62"/>
      <c r="C69" s="62"/>
      <c r="D69" s="62"/>
      <c r="E69" s="62" t="s">
        <v>459</v>
      </c>
      <c r="F69" s="63"/>
      <c r="G69" s="64"/>
    </row>
    <row r="70" spans="1:7" x14ac:dyDescent="0.25">
      <c r="A70" s="61" t="s">
        <v>460</v>
      </c>
      <c r="B70" s="62">
        <v>555</v>
      </c>
      <c r="C70" s="62"/>
      <c r="D70" s="62"/>
      <c r="E70" s="62">
        <v>43</v>
      </c>
      <c r="F70" s="83">
        <v>1500</v>
      </c>
      <c r="G70" s="64">
        <f>F70*E70</f>
        <v>64500</v>
      </c>
    </row>
    <row r="71" spans="1:7" x14ac:dyDescent="0.25">
      <c r="A71" s="61" t="s">
        <v>461</v>
      </c>
      <c r="B71" s="62">
        <v>556</v>
      </c>
      <c r="C71" s="62"/>
      <c r="D71" s="62"/>
      <c r="E71" s="62">
        <v>13</v>
      </c>
      <c r="F71" s="83">
        <v>2500</v>
      </c>
      <c r="G71" s="64">
        <f>E71*F71</f>
        <v>32500</v>
      </c>
    </row>
    <row r="72" spans="1:7" ht="15.75" thickBot="1" x14ac:dyDescent="0.3">
      <c r="A72" s="65" t="s">
        <v>462</v>
      </c>
      <c r="B72" s="66">
        <v>823</v>
      </c>
      <c r="C72" s="66">
        <v>1</v>
      </c>
      <c r="D72" s="66">
        <v>43</v>
      </c>
      <c r="E72" s="66">
        <f>+C72*D72</f>
        <v>43</v>
      </c>
      <c r="F72" s="67">
        <v>2500</v>
      </c>
      <c r="G72" s="68">
        <f t="shared" si="5"/>
        <v>107500</v>
      </c>
    </row>
    <row r="73" spans="1:7" ht="15.75" thickBot="1" x14ac:dyDescent="0.3">
      <c r="A73" s="311" t="s">
        <v>463</v>
      </c>
      <c r="B73" s="312"/>
      <c r="C73" s="312"/>
      <c r="D73" s="312"/>
      <c r="E73" s="312"/>
      <c r="F73" s="69">
        <f>SUM(F56:F72)</f>
        <v>37850</v>
      </c>
      <c r="G73" s="70">
        <f>SUM(G56:G72)</f>
        <v>1377600</v>
      </c>
    </row>
    <row r="74" spans="1:7" ht="15.75" thickBot="1" x14ac:dyDescent="0.3">
      <c r="A74" s="304" t="s">
        <v>464</v>
      </c>
      <c r="B74" s="305"/>
      <c r="C74" s="305"/>
      <c r="D74" s="305"/>
      <c r="E74" s="305"/>
      <c r="F74" s="305"/>
      <c r="G74" s="306"/>
    </row>
    <row r="75" spans="1:7" x14ac:dyDescent="0.25">
      <c r="A75" s="57" t="s">
        <v>465</v>
      </c>
      <c r="B75" s="58">
        <v>376</v>
      </c>
      <c r="C75" s="58">
        <v>1</v>
      </c>
      <c r="D75" s="58">
        <v>1</v>
      </c>
      <c r="E75" s="58">
        <v>46</v>
      </c>
      <c r="F75" s="59">
        <v>5000</v>
      </c>
      <c r="G75" s="60">
        <f>F75*E75</f>
        <v>230000</v>
      </c>
    </row>
    <row r="76" spans="1:7" x14ac:dyDescent="0.25">
      <c r="A76" s="61" t="s">
        <v>466</v>
      </c>
      <c r="B76" s="62">
        <v>378</v>
      </c>
      <c r="C76" s="62">
        <v>1</v>
      </c>
      <c r="D76" s="62">
        <v>1</v>
      </c>
      <c r="E76" s="62">
        <v>3</v>
      </c>
      <c r="F76" s="63">
        <v>1970</v>
      </c>
      <c r="G76" s="64">
        <f>F76*E76</f>
        <v>5910</v>
      </c>
    </row>
    <row r="77" spans="1:7" x14ac:dyDescent="0.25">
      <c r="A77" s="61" t="s">
        <v>467</v>
      </c>
      <c r="B77" s="62">
        <v>478</v>
      </c>
      <c r="C77" s="62">
        <v>1</v>
      </c>
      <c r="D77" s="62">
        <v>5</v>
      </c>
      <c r="E77" s="62">
        <v>5</v>
      </c>
      <c r="F77" s="63">
        <v>2166</v>
      </c>
      <c r="G77" s="64">
        <f>F77*E77</f>
        <v>10830</v>
      </c>
    </row>
    <row r="78" spans="1:7" ht="15.75" thickBot="1" x14ac:dyDescent="0.3">
      <c r="A78" s="86" t="s">
        <v>468</v>
      </c>
      <c r="B78" s="87">
        <v>500</v>
      </c>
      <c r="C78" s="87">
        <v>1</v>
      </c>
      <c r="D78" s="66">
        <v>53</v>
      </c>
      <c r="E78" s="66">
        <v>53</v>
      </c>
      <c r="F78" s="67">
        <v>750</v>
      </c>
      <c r="G78" s="68">
        <f>F78*E78</f>
        <v>39750</v>
      </c>
    </row>
    <row r="79" spans="1:7" ht="15.75" thickBot="1" x14ac:dyDescent="0.3">
      <c r="A79" s="311" t="s">
        <v>469</v>
      </c>
      <c r="B79" s="312"/>
      <c r="C79" s="312"/>
      <c r="D79" s="312"/>
      <c r="E79" s="312"/>
      <c r="F79" s="69">
        <f>SUM(F75:F78)</f>
        <v>9886</v>
      </c>
      <c r="G79" s="70">
        <f>SUM(G75:G78)</f>
        <v>286490</v>
      </c>
    </row>
    <row r="80" spans="1:7" ht="15.75" thickBot="1" x14ac:dyDescent="0.3">
      <c r="A80" s="304" t="s">
        <v>470</v>
      </c>
      <c r="B80" s="305"/>
      <c r="C80" s="305"/>
      <c r="D80" s="305"/>
      <c r="E80" s="305"/>
      <c r="F80" s="305"/>
      <c r="G80" s="306"/>
    </row>
    <row r="81" spans="1:7" x14ac:dyDescent="0.25">
      <c r="A81" s="57" t="s">
        <v>471</v>
      </c>
      <c r="B81" s="58" t="s">
        <v>472</v>
      </c>
      <c r="C81" s="58"/>
      <c r="D81" s="58"/>
      <c r="E81" s="58">
        <v>27</v>
      </c>
      <c r="F81" s="88">
        <v>1750</v>
      </c>
      <c r="G81" s="60">
        <f t="shared" ref="G81:G86" si="6">F81*E81</f>
        <v>47250</v>
      </c>
    </row>
    <row r="82" spans="1:7" x14ac:dyDescent="0.25">
      <c r="A82" s="61" t="s">
        <v>473</v>
      </c>
      <c r="B82" s="62" t="s">
        <v>474</v>
      </c>
      <c r="C82" s="62"/>
      <c r="D82" s="62"/>
      <c r="E82" s="62">
        <v>34</v>
      </c>
      <c r="F82" s="63">
        <v>3500</v>
      </c>
      <c r="G82" s="64">
        <f t="shared" si="6"/>
        <v>119000</v>
      </c>
    </row>
    <row r="83" spans="1:7" x14ac:dyDescent="0.25">
      <c r="A83" s="61" t="s">
        <v>475</v>
      </c>
      <c r="B83" s="62" t="s">
        <v>476</v>
      </c>
      <c r="C83" s="62"/>
      <c r="D83" s="62"/>
      <c r="E83" s="62">
        <v>84</v>
      </c>
      <c r="F83" s="63">
        <v>1000</v>
      </c>
      <c r="G83" s="64">
        <f t="shared" si="6"/>
        <v>84000</v>
      </c>
    </row>
    <row r="84" spans="1:7" x14ac:dyDescent="0.25">
      <c r="A84" s="61" t="s">
        <v>477</v>
      </c>
      <c r="B84" s="62"/>
      <c r="C84" s="62"/>
      <c r="D84" s="62"/>
      <c r="E84" s="62"/>
      <c r="F84" s="63">
        <v>2500</v>
      </c>
      <c r="G84" s="64">
        <v>2500</v>
      </c>
    </row>
    <row r="85" spans="1:7" x14ac:dyDescent="0.25">
      <c r="A85" s="61" t="s">
        <v>478</v>
      </c>
      <c r="B85" s="62">
        <v>388</v>
      </c>
      <c r="C85" s="62"/>
      <c r="D85" s="62"/>
      <c r="E85" s="62">
        <v>3</v>
      </c>
      <c r="F85" s="63">
        <v>2500</v>
      </c>
      <c r="G85" s="64">
        <f t="shared" si="6"/>
        <v>7500</v>
      </c>
    </row>
    <row r="86" spans="1:7" ht="15.75" thickBot="1" x14ac:dyDescent="0.3">
      <c r="A86" s="65" t="s">
        <v>479</v>
      </c>
      <c r="B86" s="66">
        <v>389</v>
      </c>
      <c r="C86" s="66"/>
      <c r="D86" s="66"/>
      <c r="E86" s="66">
        <v>5</v>
      </c>
      <c r="F86" s="67">
        <v>750</v>
      </c>
      <c r="G86" s="68">
        <f t="shared" si="6"/>
        <v>3750</v>
      </c>
    </row>
    <row r="87" spans="1:7" ht="15.75" thickBot="1" x14ac:dyDescent="0.3">
      <c r="A87" s="304" t="s">
        <v>480</v>
      </c>
      <c r="B87" s="307"/>
      <c r="C87" s="307"/>
      <c r="D87" s="307"/>
      <c r="E87" s="307"/>
      <c r="F87" s="89">
        <f>SUM(F81:F86)</f>
        <v>12000</v>
      </c>
      <c r="G87" s="90">
        <f>SUM(G81:G86)</f>
        <v>264000</v>
      </c>
    </row>
    <row r="88" spans="1:7" ht="15.75" thickBot="1" x14ac:dyDescent="0.3">
      <c r="A88" s="304" t="s">
        <v>481</v>
      </c>
      <c r="B88" s="305"/>
      <c r="C88" s="305"/>
      <c r="D88" s="305"/>
      <c r="E88" s="305"/>
      <c r="F88" s="305"/>
      <c r="G88" s="306"/>
    </row>
    <row r="89" spans="1:7" x14ac:dyDescent="0.25">
      <c r="A89" s="57" t="s">
        <v>482</v>
      </c>
      <c r="B89" s="58">
        <v>578</v>
      </c>
      <c r="C89" s="58"/>
      <c r="D89" s="58"/>
      <c r="E89" s="58">
        <v>2</v>
      </c>
      <c r="F89" s="59">
        <v>1575</v>
      </c>
      <c r="G89" s="60">
        <f t="shared" ref="G89:G102" si="7">F89*E89</f>
        <v>3150</v>
      </c>
    </row>
    <row r="90" spans="1:7" x14ac:dyDescent="0.25">
      <c r="A90" s="61" t="s">
        <v>483</v>
      </c>
      <c r="B90" s="62">
        <v>579</v>
      </c>
      <c r="C90" s="62"/>
      <c r="D90" s="62"/>
      <c r="E90" s="62">
        <v>2</v>
      </c>
      <c r="F90" s="63">
        <v>900</v>
      </c>
      <c r="G90" s="64">
        <f t="shared" si="7"/>
        <v>1800</v>
      </c>
    </row>
    <row r="91" spans="1:7" x14ac:dyDescent="0.25">
      <c r="A91" s="61" t="s">
        <v>484</v>
      </c>
      <c r="B91" s="62">
        <v>583</v>
      </c>
      <c r="C91" s="62"/>
      <c r="D91" s="62"/>
      <c r="E91" s="62">
        <v>11</v>
      </c>
      <c r="F91" s="63">
        <v>900</v>
      </c>
      <c r="G91" s="64">
        <f t="shared" si="7"/>
        <v>9900</v>
      </c>
    </row>
    <row r="92" spans="1:7" x14ac:dyDescent="0.25">
      <c r="A92" s="61" t="s">
        <v>485</v>
      </c>
      <c r="B92" s="62">
        <v>584</v>
      </c>
      <c r="C92" s="62"/>
      <c r="D92" s="62"/>
      <c r="E92" s="62">
        <v>4</v>
      </c>
      <c r="F92" s="63">
        <v>660</v>
      </c>
      <c r="G92" s="64">
        <f t="shared" si="7"/>
        <v>2640</v>
      </c>
    </row>
    <row r="93" spans="1:7" x14ac:dyDescent="0.25">
      <c r="A93" s="61" t="s">
        <v>486</v>
      </c>
      <c r="B93" s="62">
        <v>580</v>
      </c>
      <c r="C93" s="62"/>
      <c r="D93" s="62"/>
      <c r="E93" s="62">
        <v>1</v>
      </c>
      <c r="F93" s="63">
        <v>660</v>
      </c>
      <c r="G93" s="64">
        <f t="shared" si="7"/>
        <v>660</v>
      </c>
    </row>
    <row r="94" spans="1:7" x14ac:dyDescent="0.25">
      <c r="A94" s="61" t="s">
        <v>487</v>
      </c>
      <c r="B94" s="62">
        <v>581</v>
      </c>
      <c r="C94" s="62"/>
      <c r="D94" s="62"/>
      <c r="E94" s="62">
        <v>24</v>
      </c>
      <c r="F94" s="63">
        <v>1000</v>
      </c>
      <c r="G94" s="64">
        <f t="shared" si="7"/>
        <v>24000</v>
      </c>
    </row>
    <row r="95" spans="1:7" x14ac:dyDescent="0.25">
      <c r="A95" s="61" t="s">
        <v>488</v>
      </c>
      <c r="B95" s="62">
        <v>573</v>
      </c>
      <c r="C95" s="62"/>
      <c r="D95" s="62"/>
      <c r="E95" s="62">
        <v>20</v>
      </c>
      <c r="F95" s="63">
        <v>1250</v>
      </c>
      <c r="G95" s="64">
        <f t="shared" si="7"/>
        <v>25000</v>
      </c>
    </row>
    <row r="96" spans="1:7" x14ac:dyDescent="0.25">
      <c r="A96" s="61" t="s">
        <v>489</v>
      </c>
      <c r="B96" s="62">
        <v>574</v>
      </c>
      <c r="C96" s="62"/>
      <c r="D96" s="62"/>
      <c r="E96" s="62">
        <v>5</v>
      </c>
      <c r="F96" s="63">
        <v>1500</v>
      </c>
      <c r="G96" s="64">
        <f t="shared" si="7"/>
        <v>7500</v>
      </c>
    </row>
    <row r="97" spans="1:7" x14ac:dyDescent="0.25">
      <c r="A97" s="61" t="s">
        <v>490</v>
      </c>
      <c r="B97" s="62">
        <v>581</v>
      </c>
      <c r="C97" s="62"/>
      <c r="D97" s="62"/>
      <c r="E97" s="62">
        <v>2</v>
      </c>
      <c r="F97" s="63">
        <v>200</v>
      </c>
      <c r="G97" s="64">
        <f t="shared" si="7"/>
        <v>400</v>
      </c>
    </row>
    <row r="98" spans="1:7" x14ac:dyDescent="0.25">
      <c r="A98" s="61" t="s">
        <v>491</v>
      </c>
      <c r="B98" s="62">
        <v>575</v>
      </c>
      <c r="C98" s="62"/>
      <c r="D98" s="62"/>
      <c r="E98" s="62">
        <v>1</v>
      </c>
      <c r="F98" s="63">
        <v>1575</v>
      </c>
      <c r="G98" s="64">
        <f t="shared" si="7"/>
        <v>1575</v>
      </c>
    </row>
    <row r="99" spans="1:7" s="73" customFormat="1" x14ac:dyDescent="0.25">
      <c r="A99" s="61" t="s">
        <v>492</v>
      </c>
      <c r="B99" s="62">
        <v>589</v>
      </c>
      <c r="C99" s="62"/>
      <c r="D99" s="62"/>
      <c r="E99" s="62">
        <v>18</v>
      </c>
      <c r="F99" s="63">
        <v>1000</v>
      </c>
      <c r="G99" s="64">
        <f t="shared" si="7"/>
        <v>18000</v>
      </c>
    </row>
    <row r="100" spans="1:7" s="73" customFormat="1" x14ac:dyDescent="0.25">
      <c r="A100" s="61" t="s">
        <v>493</v>
      </c>
      <c r="B100" s="62">
        <v>572</v>
      </c>
      <c r="C100" s="62"/>
      <c r="D100" s="62"/>
      <c r="E100" s="62">
        <v>20</v>
      </c>
      <c r="F100" s="63">
        <v>1200</v>
      </c>
      <c r="G100" s="64">
        <f t="shared" si="7"/>
        <v>24000</v>
      </c>
    </row>
    <row r="101" spans="1:7" s="73" customFormat="1" x14ac:dyDescent="0.25">
      <c r="A101" s="61" t="s">
        <v>494</v>
      </c>
      <c r="B101" s="62">
        <v>588</v>
      </c>
      <c r="C101" s="62"/>
      <c r="D101" s="62"/>
      <c r="E101" s="62">
        <v>5</v>
      </c>
      <c r="F101" s="63">
        <v>2000</v>
      </c>
      <c r="G101" s="64">
        <f t="shared" si="7"/>
        <v>10000</v>
      </c>
    </row>
    <row r="102" spans="1:7" ht="15.75" thickBot="1" x14ac:dyDescent="0.3">
      <c r="A102" s="65" t="s">
        <v>495</v>
      </c>
      <c r="B102" s="66">
        <v>576</v>
      </c>
      <c r="C102" s="66"/>
      <c r="D102" s="66"/>
      <c r="E102" s="66">
        <v>4</v>
      </c>
      <c r="F102" s="67">
        <v>750</v>
      </c>
      <c r="G102" s="68">
        <f t="shared" si="7"/>
        <v>3000</v>
      </c>
    </row>
    <row r="103" spans="1:7" ht="15.75" thickBot="1" x14ac:dyDescent="0.3">
      <c r="A103" s="304" t="s">
        <v>496</v>
      </c>
      <c r="B103" s="307"/>
      <c r="C103" s="307"/>
      <c r="D103" s="307"/>
      <c r="E103" s="307"/>
      <c r="F103" s="89">
        <f>SUM(F89:F102)</f>
        <v>15170</v>
      </c>
      <c r="G103" s="90">
        <f>SUM(G89:G102)</f>
        <v>131625</v>
      </c>
    </row>
    <row r="104" spans="1:7" s="24" customFormat="1" ht="15.75" thickBot="1" x14ac:dyDescent="0.3">
      <c r="A104" s="71"/>
      <c r="B104" s="71"/>
      <c r="C104" s="71"/>
      <c r="D104" s="71"/>
      <c r="E104" s="71"/>
      <c r="F104" s="72"/>
      <c r="G104" s="72"/>
    </row>
    <row r="105" spans="1:7" ht="15.75" thickBot="1" x14ac:dyDescent="0.3">
      <c r="A105" s="91" t="s">
        <v>497</v>
      </c>
      <c r="B105" s="92"/>
      <c r="C105" s="92"/>
      <c r="D105" s="92"/>
      <c r="E105" s="92"/>
      <c r="F105" s="93"/>
      <c r="G105" s="94"/>
    </row>
    <row r="106" spans="1:7" ht="15.75" thickBot="1" x14ac:dyDescent="0.3">
      <c r="A106" s="96" t="s">
        <v>498</v>
      </c>
      <c r="B106" s="97">
        <v>565</v>
      </c>
      <c r="C106" s="98"/>
      <c r="D106" s="98"/>
      <c r="E106" s="99">
        <v>10</v>
      </c>
      <c r="F106" s="100">
        <v>500</v>
      </c>
      <c r="G106" s="101">
        <f>F106*E106</f>
        <v>5000</v>
      </c>
    </row>
    <row r="107" spans="1:7" ht="15.75" thickBot="1" x14ac:dyDescent="0.3">
      <c r="A107" s="102" t="s">
        <v>499</v>
      </c>
      <c r="B107" s="103"/>
      <c r="C107" s="103"/>
      <c r="D107" s="103"/>
      <c r="E107" s="104"/>
      <c r="F107" s="69"/>
      <c r="G107" s="70">
        <f>SUM(G106)</f>
        <v>5000</v>
      </c>
    </row>
    <row r="108" spans="1:7" ht="15.75" thickBot="1" x14ac:dyDescent="0.3">
      <c r="A108" s="304" t="s">
        <v>500</v>
      </c>
      <c r="B108" s="305"/>
      <c r="C108" s="305"/>
      <c r="D108" s="305"/>
      <c r="E108" s="305"/>
      <c r="F108" s="305"/>
      <c r="G108" s="306"/>
    </row>
    <row r="109" spans="1:7" x14ac:dyDescent="0.25">
      <c r="A109" s="105" t="s">
        <v>501</v>
      </c>
      <c r="B109" s="106">
        <v>449</v>
      </c>
      <c r="C109" s="76">
        <v>1</v>
      </c>
      <c r="D109" s="76">
        <v>5</v>
      </c>
      <c r="E109" s="76">
        <f t="shared" ref="E109:E124" si="8">+D109*C109</f>
        <v>5</v>
      </c>
      <c r="F109" s="107">
        <v>1848</v>
      </c>
      <c r="G109" s="60">
        <f t="shared" ref="G109:G144" si="9">F109*E109</f>
        <v>9240</v>
      </c>
    </row>
    <row r="110" spans="1:7" x14ac:dyDescent="0.25">
      <c r="A110" s="108" t="s">
        <v>502</v>
      </c>
      <c r="B110" s="109">
        <v>402</v>
      </c>
      <c r="C110" s="110">
        <v>1</v>
      </c>
      <c r="D110" s="110">
        <v>5</v>
      </c>
      <c r="E110" s="110">
        <f t="shared" si="8"/>
        <v>5</v>
      </c>
      <c r="F110" s="111">
        <v>3300</v>
      </c>
      <c r="G110" s="64">
        <f t="shared" si="9"/>
        <v>16500</v>
      </c>
    </row>
    <row r="111" spans="1:7" x14ac:dyDescent="0.25">
      <c r="A111" s="108" t="s">
        <v>503</v>
      </c>
      <c r="B111" s="109">
        <v>425</v>
      </c>
      <c r="C111" s="110">
        <v>1</v>
      </c>
      <c r="D111" s="110">
        <v>5</v>
      </c>
      <c r="E111" s="110">
        <f t="shared" si="8"/>
        <v>5</v>
      </c>
      <c r="F111" s="111">
        <v>2200</v>
      </c>
      <c r="G111" s="64">
        <f t="shared" si="9"/>
        <v>11000</v>
      </c>
    </row>
    <row r="112" spans="1:7" x14ac:dyDescent="0.25">
      <c r="A112" s="108" t="s">
        <v>504</v>
      </c>
      <c r="B112" s="109">
        <v>403</v>
      </c>
      <c r="C112" s="110">
        <v>2</v>
      </c>
      <c r="D112" s="110">
        <v>5</v>
      </c>
      <c r="E112" s="110">
        <f t="shared" si="8"/>
        <v>10</v>
      </c>
      <c r="F112" s="111">
        <v>3750</v>
      </c>
      <c r="G112" s="64">
        <f t="shared" si="9"/>
        <v>37500</v>
      </c>
    </row>
    <row r="113" spans="1:7" x14ac:dyDescent="0.25">
      <c r="A113" s="108" t="s">
        <v>505</v>
      </c>
      <c r="B113" s="109">
        <v>426</v>
      </c>
      <c r="C113" s="110">
        <v>2</v>
      </c>
      <c r="D113" s="110">
        <v>5</v>
      </c>
      <c r="E113" s="110">
        <f t="shared" si="8"/>
        <v>10</v>
      </c>
      <c r="F113" s="111">
        <v>2500</v>
      </c>
      <c r="G113" s="64">
        <f t="shared" si="9"/>
        <v>25000</v>
      </c>
    </row>
    <row r="114" spans="1:7" x14ac:dyDescent="0.25">
      <c r="A114" s="108" t="s">
        <v>506</v>
      </c>
      <c r="B114" s="109">
        <v>445</v>
      </c>
      <c r="C114" s="110">
        <v>1</v>
      </c>
      <c r="D114" s="110">
        <v>5</v>
      </c>
      <c r="E114" s="110">
        <f t="shared" si="8"/>
        <v>5</v>
      </c>
      <c r="F114" s="111">
        <v>1750</v>
      </c>
      <c r="G114" s="64">
        <f t="shared" si="9"/>
        <v>8750</v>
      </c>
    </row>
    <row r="115" spans="1:7" x14ac:dyDescent="0.25">
      <c r="A115" s="108" t="s">
        <v>507</v>
      </c>
      <c r="B115" s="109">
        <v>442</v>
      </c>
      <c r="C115" s="110">
        <v>1</v>
      </c>
      <c r="D115" s="110">
        <v>5</v>
      </c>
      <c r="E115" s="110">
        <v>5</v>
      </c>
      <c r="F115" s="111">
        <v>1750</v>
      </c>
      <c r="G115" s="64">
        <f t="shared" si="9"/>
        <v>8750</v>
      </c>
    </row>
    <row r="116" spans="1:7" x14ac:dyDescent="0.25">
      <c r="A116" s="108" t="s">
        <v>508</v>
      </c>
      <c r="B116" s="109"/>
      <c r="C116" s="110">
        <v>1</v>
      </c>
      <c r="D116" s="110">
        <v>5</v>
      </c>
      <c r="E116" s="110">
        <v>5</v>
      </c>
      <c r="F116" s="111">
        <v>1750</v>
      </c>
      <c r="G116" s="64">
        <f t="shared" si="9"/>
        <v>8750</v>
      </c>
    </row>
    <row r="117" spans="1:7" x14ac:dyDescent="0.25">
      <c r="A117" s="108" t="s">
        <v>509</v>
      </c>
      <c r="B117" s="109">
        <v>444</v>
      </c>
      <c r="C117" s="110">
        <v>1</v>
      </c>
      <c r="D117" s="110">
        <v>5</v>
      </c>
      <c r="E117" s="110">
        <f t="shared" si="8"/>
        <v>5</v>
      </c>
      <c r="F117" s="111">
        <v>1450</v>
      </c>
      <c r="G117" s="64">
        <f t="shared" si="9"/>
        <v>7250</v>
      </c>
    </row>
    <row r="118" spans="1:7" x14ac:dyDescent="0.25">
      <c r="A118" s="108" t="s">
        <v>510</v>
      </c>
      <c r="B118" s="109">
        <v>443</v>
      </c>
      <c r="C118" s="110">
        <v>1</v>
      </c>
      <c r="D118" s="110">
        <v>5</v>
      </c>
      <c r="E118" s="110">
        <f t="shared" si="8"/>
        <v>5</v>
      </c>
      <c r="F118" s="111">
        <v>1450</v>
      </c>
      <c r="G118" s="64">
        <f t="shared" si="9"/>
        <v>7250</v>
      </c>
    </row>
    <row r="119" spans="1:7" x14ac:dyDescent="0.25">
      <c r="A119" s="108" t="s">
        <v>511</v>
      </c>
      <c r="B119" s="109">
        <v>404</v>
      </c>
      <c r="C119" s="110">
        <v>2</v>
      </c>
      <c r="D119" s="110">
        <v>5</v>
      </c>
      <c r="E119" s="110">
        <f t="shared" si="8"/>
        <v>10</v>
      </c>
      <c r="F119" s="111">
        <v>2750</v>
      </c>
      <c r="G119" s="64">
        <f t="shared" si="9"/>
        <v>27500</v>
      </c>
    </row>
    <row r="120" spans="1:7" x14ac:dyDescent="0.25">
      <c r="A120" s="108" t="s">
        <v>512</v>
      </c>
      <c r="B120" s="109">
        <v>450</v>
      </c>
      <c r="C120" s="110">
        <v>1</v>
      </c>
      <c r="D120" s="110">
        <v>5</v>
      </c>
      <c r="E120" s="110">
        <f t="shared" si="8"/>
        <v>5</v>
      </c>
      <c r="F120" s="111">
        <v>1848</v>
      </c>
      <c r="G120" s="64">
        <f t="shared" si="9"/>
        <v>9240</v>
      </c>
    </row>
    <row r="121" spans="1:7" x14ac:dyDescent="0.25">
      <c r="A121" s="108" t="s">
        <v>513</v>
      </c>
      <c r="B121" s="109">
        <v>446</v>
      </c>
      <c r="C121" s="110">
        <v>1</v>
      </c>
      <c r="D121" s="110">
        <v>1</v>
      </c>
      <c r="E121" s="110">
        <f t="shared" si="8"/>
        <v>1</v>
      </c>
      <c r="F121" s="111">
        <v>2560</v>
      </c>
      <c r="G121" s="64">
        <f t="shared" si="9"/>
        <v>2560</v>
      </c>
    </row>
    <row r="122" spans="1:7" x14ac:dyDescent="0.25">
      <c r="A122" s="108" t="s">
        <v>514</v>
      </c>
      <c r="B122" s="109">
        <v>477</v>
      </c>
      <c r="C122" s="110">
        <v>1</v>
      </c>
      <c r="D122" s="110">
        <v>5</v>
      </c>
      <c r="E122" s="110">
        <v>5</v>
      </c>
      <c r="F122" s="111">
        <v>1848</v>
      </c>
      <c r="G122" s="64">
        <f t="shared" si="9"/>
        <v>9240</v>
      </c>
    </row>
    <row r="123" spans="1:7" x14ac:dyDescent="0.25">
      <c r="A123" s="108" t="s">
        <v>515</v>
      </c>
      <c r="B123" s="109">
        <v>405</v>
      </c>
      <c r="C123" s="110">
        <v>1</v>
      </c>
      <c r="D123" s="110">
        <v>5</v>
      </c>
      <c r="E123" s="110">
        <f t="shared" si="8"/>
        <v>5</v>
      </c>
      <c r="F123" s="111">
        <v>3100</v>
      </c>
      <c r="G123" s="64">
        <f t="shared" si="9"/>
        <v>15500</v>
      </c>
    </row>
    <row r="124" spans="1:7" x14ac:dyDescent="0.25">
      <c r="A124" s="108" t="s">
        <v>516</v>
      </c>
      <c r="B124" s="109">
        <v>427</v>
      </c>
      <c r="C124" s="110">
        <v>1</v>
      </c>
      <c r="D124" s="110">
        <v>5</v>
      </c>
      <c r="E124" s="110">
        <f t="shared" si="8"/>
        <v>5</v>
      </c>
      <c r="F124" s="111">
        <v>2200</v>
      </c>
      <c r="G124" s="64">
        <f t="shared" si="9"/>
        <v>11000</v>
      </c>
    </row>
    <row r="125" spans="1:7" x14ac:dyDescent="0.25">
      <c r="A125" s="108" t="s">
        <v>517</v>
      </c>
      <c r="B125" s="109">
        <v>406</v>
      </c>
      <c r="C125" s="110">
        <v>1</v>
      </c>
      <c r="D125" s="110">
        <v>5</v>
      </c>
      <c r="E125" s="110">
        <f>+D125*C125</f>
        <v>5</v>
      </c>
      <c r="F125" s="111">
        <v>6000</v>
      </c>
      <c r="G125" s="64">
        <f t="shared" si="9"/>
        <v>30000</v>
      </c>
    </row>
    <row r="126" spans="1:7" x14ac:dyDescent="0.25">
      <c r="A126" s="108" t="s">
        <v>518</v>
      </c>
      <c r="B126" s="109">
        <v>428</v>
      </c>
      <c r="C126" s="110">
        <v>5</v>
      </c>
      <c r="D126" s="110">
        <v>5</v>
      </c>
      <c r="E126" s="110">
        <f>+D126*C126</f>
        <v>25</v>
      </c>
      <c r="F126" s="111">
        <v>4000</v>
      </c>
      <c r="G126" s="64">
        <f t="shared" si="9"/>
        <v>100000</v>
      </c>
    </row>
    <row r="127" spans="1:7" x14ac:dyDescent="0.25">
      <c r="A127" s="108" t="s">
        <v>519</v>
      </c>
      <c r="B127" s="109">
        <v>451</v>
      </c>
      <c r="C127" s="110">
        <v>1</v>
      </c>
      <c r="D127" s="110">
        <v>5</v>
      </c>
      <c r="E127" s="110">
        <f t="shared" ref="E127:E144" si="10">+D127*C127</f>
        <v>5</v>
      </c>
      <c r="F127" s="111">
        <v>1848</v>
      </c>
      <c r="G127" s="64">
        <f t="shared" si="9"/>
        <v>9240</v>
      </c>
    </row>
    <row r="128" spans="1:7" x14ac:dyDescent="0.25">
      <c r="A128" s="108" t="s">
        <v>520</v>
      </c>
      <c r="B128" s="109">
        <v>407</v>
      </c>
      <c r="C128" s="110">
        <v>1</v>
      </c>
      <c r="D128" s="110">
        <v>5</v>
      </c>
      <c r="E128" s="110">
        <f t="shared" si="10"/>
        <v>5</v>
      </c>
      <c r="F128" s="111">
        <v>1970</v>
      </c>
      <c r="G128" s="64">
        <f t="shared" si="9"/>
        <v>9850</v>
      </c>
    </row>
    <row r="129" spans="1:7" x14ac:dyDescent="0.25">
      <c r="A129" s="108" t="s">
        <v>521</v>
      </c>
      <c r="B129" s="109">
        <v>409</v>
      </c>
      <c r="C129" s="110">
        <v>1</v>
      </c>
      <c r="D129" s="110">
        <v>5</v>
      </c>
      <c r="E129" s="110">
        <f>+D129*C129</f>
        <v>5</v>
      </c>
      <c r="F129" s="111">
        <v>2750</v>
      </c>
      <c r="G129" s="64">
        <f t="shared" si="9"/>
        <v>13750</v>
      </c>
    </row>
    <row r="130" spans="1:7" x14ac:dyDescent="0.25">
      <c r="A130" s="108" t="s">
        <v>522</v>
      </c>
      <c r="B130" s="109">
        <v>430</v>
      </c>
      <c r="C130" s="110">
        <v>2</v>
      </c>
      <c r="D130" s="110">
        <v>5</v>
      </c>
      <c r="E130" s="110">
        <f t="shared" si="10"/>
        <v>10</v>
      </c>
      <c r="F130" s="111">
        <v>2000</v>
      </c>
      <c r="G130" s="64">
        <f t="shared" si="9"/>
        <v>20000</v>
      </c>
    </row>
    <row r="131" spans="1:7" x14ac:dyDescent="0.25">
      <c r="A131" s="108" t="s">
        <v>523</v>
      </c>
      <c r="B131" s="109">
        <v>410</v>
      </c>
      <c r="C131" s="110">
        <v>1</v>
      </c>
      <c r="D131" s="110">
        <v>5</v>
      </c>
      <c r="E131" s="110">
        <f>+D131*C131</f>
        <v>5</v>
      </c>
      <c r="F131" s="111">
        <v>3100</v>
      </c>
      <c r="G131" s="64">
        <f t="shared" si="9"/>
        <v>15500</v>
      </c>
    </row>
    <row r="132" spans="1:7" x14ac:dyDescent="0.25">
      <c r="A132" s="108" t="s">
        <v>524</v>
      </c>
      <c r="B132" s="109">
        <v>431</v>
      </c>
      <c r="C132" s="110">
        <v>4</v>
      </c>
      <c r="D132" s="110">
        <v>5</v>
      </c>
      <c r="E132" s="110">
        <f t="shared" si="10"/>
        <v>20</v>
      </c>
      <c r="F132" s="111">
        <v>2200</v>
      </c>
      <c r="G132" s="64">
        <f t="shared" si="9"/>
        <v>44000</v>
      </c>
    </row>
    <row r="133" spans="1:7" x14ac:dyDescent="0.25">
      <c r="A133" s="108" t="s">
        <v>525</v>
      </c>
      <c r="B133" s="109">
        <v>411</v>
      </c>
      <c r="C133" s="110">
        <v>2</v>
      </c>
      <c r="D133" s="110">
        <v>5</v>
      </c>
      <c r="E133" s="110">
        <f t="shared" si="10"/>
        <v>10</v>
      </c>
      <c r="F133" s="111">
        <v>3100</v>
      </c>
      <c r="G133" s="64">
        <f t="shared" si="9"/>
        <v>31000</v>
      </c>
    </row>
    <row r="134" spans="1:7" x14ac:dyDescent="0.25">
      <c r="A134" s="108" t="s">
        <v>526</v>
      </c>
      <c r="B134" s="109">
        <v>432</v>
      </c>
      <c r="C134" s="110">
        <v>2</v>
      </c>
      <c r="D134" s="110">
        <v>5</v>
      </c>
      <c r="E134" s="110">
        <f t="shared" si="10"/>
        <v>10</v>
      </c>
      <c r="F134" s="111">
        <v>2200</v>
      </c>
      <c r="G134" s="64">
        <f t="shared" si="9"/>
        <v>22000</v>
      </c>
    </row>
    <row r="135" spans="1:7" x14ac:dyDescent="0.25">
      <c r="A135" s="108" t="s">
        <v>527</v>
      </c>
      <c r="B135" s="109">
        <v>412</v>
      </c>
      <c r="C135" s="110">
        <v>1</v>
      </c>
      <c r="D135" s="110">
        <v>5</v>
      </c>
      <c r="E135" s="110">
        <f t="shared" si="10"/>
        <v>5</v>
      </c>
      <c r="F135" s="111">
        <v>3300</v>
      </c>
      <c r="G135" s="64">
        <f t="shared" si="9"/>
        <v>16500</v>
      </c>
    </row>
    <row r="136" spans="1:7" x14ac:dyDescent="0.25">
      <c r="A136" s="108" t="s">
        <v>528</v>
      </c>
      <c r="B136" s="109">
        <v>433</v>
      </c>
      <c r="C136" s="110">
        <v>1</v>
      </c>
      <c r="D136" s="110">
        <v>5</v>
      </c>
      <c r="E136" s="110">
        <f t="shared" si="10"/>
        <v>5</v>
      </c>
      <c r="F136" s="111">
        <v>2200</v>
      </c>
      <c r="G136" s="64">
        <f t="shared" si="9"/>
        <v>11000</v>
      </c>
    </row>
    <row r="137" spans="1:7" x14ac:dyDescent="0.25">
      <c r="A137" s="108" t="s">
        <v>529</v>
      </c>
      <c r="B137" s="109"/>
      <c r="C137" s="110">
        <v>1</v>
      </c>
      <c r="D137" s="110">
        <v>5</v>
      </c>
      <c r="E137" s="110">
        <f t="shared" si="10"/>
        <v>5</v>
      </c>
      <c r="F137" s="111">
        <v>2200</v>
      </c>
      <c r="G137" s="64">
        <f t="shared" si="9"/>
        <v>11000</v>
      </c>
    </row>
    <row r="138" spans="1:7" x14ac:dyDescent="0.25">
      <c r="A138" s="108" t="s">
        <v>530</v>
      </c>
      <c r="B138" s="109">
        <v>413</v>
      </c>
      <c r="C138" s="110">
        <v>1</v>
      </c>
      <c r="D138" s="110">
        <v>5</v>
      </c>
      <c r="E138" s="110">
        <f>+D138*C138</f>
        <v>5</v>
      </c>
      <c r="F138" s="111">
        <v>2560</v>
      </c>
      <c r="G138" s="64">
        <f t="shared" si="9"/>
        <v>12800</v>
      </c>
    </row>
    <row r="139" spans="1:7" x14ac:dyDescent="0.25">
      <c r="A139" s="108" t="s">
        <v>531</v>
      </c>
      <c r="B139" s="109">
        <v>434</v>
      </c>
      <c r="C139" s="110">
        <v>1</v>
      </c>
      <c r="D139" s="110">
        <v>5</v>
      </c>
      <c r="E139" s="110">
        <f t="shared" si="10"/>
        <v>5</v>
      </c>
      <c r="F139" s="111">
        <v>1772</v>
      </c>
      <c r="G139" s="64">
        <f t="shared" si="9"/>
        <v>8860</v>
      </c>
    </row>
    <row r="140" spans="1:7" x14ac:dyDescent="0.25">
      <c r="A140" s="108" t="s">
        <v>532</v>
      </c>
      <c r="B140" s="109">
        <v>414</v>
      </c>
      <c r="C140" s="110">
        <v>2</v>
      </c>
      <c r="D140" s="110">
        <v>5</v>
      </c>
      <c r="E140" s="110">
        <f t="shared" si="10"/>
        <v>10</v>
      </c>
      <c r="F140" s="111">
        <v>2490</v>
      </c>
      <c r="G140" s="64">
        <f t="shared" si="9"/>
        <v>24900</v>
      </c>
    </row>
    <row r="141" spans="1:7" x14ac:dyDescent="0.25">
      <c r="A141" s="108" t="s">
        <v>533</v>
      </c>
      <c r="B141" s="109">
        <v>415</v>
      </c>
      <c r="C141" s="110">
        <v>2</v>
      </c>
      <c r="D141" s="110">
        <v>5</v>
      </c>
      <c r="E141" s="110">
        <f t="shared" si="10"/>
        <v>10</v>
      </c>
      <c r="F141" s="111">
        <v>2900</v>
      </c>
      <c r="G141" s="64">
        <f t="shared" si="9"/>
        <v>29000</v>
      </c>
    </row>
    <row r="142" spans="1:7" x14ac:dyDescent="0.25">
      <c r="A142" s="108" t="s">
        <v>534</v>
      </c>
      <c r="B142" s="109">
        <v>436</v>
      </c>
      <c r="C142" s="110">
        <v>2</v>
      </c>
      <c r="D142" s="110">
        <v>5</v>
      </c>
      <c r="E142" s="110">
        <f>+D142*C142</f>
        <v>10</v>
      </c>
      <c r="F142" s="111">
        <v>2200</v>
      </c>
      <c r="G142" s="64">
        <f t="shared" si="9"/>
        <v>22000</v>
      </c>
    </row>
    <row r="143" spans="1:7" x14ac:dyDescent="0.25">
      <c r="A143" s="108" t="s">
        <v>535</v>
      </c>
      <c r="B143" s="109">
        <v>416</v>
      </c>
      <c r="C143" s="110">
        <v>1</v>
      </c>
      <c r="D143" s="110">
        <v>5</v>
      </c>
      <c r="E143" s="110">
        <f>+D143*C143</f>
        <v>5</v>
      </c>
      <c r="F143" s="111">
        <v>3300</v>
      </c>
      <c r="G143" s="64">
        <f t="shared" si="9"/>
        <v>16500</v>
      </c>
    </row>
    <row r="144" spans="1:7" ht="15.75" thickBot="1" x14ac:dyDescent="0.3">
      <c r="A144" s="112" t="s">
        <v>536</v>
      </c>
      <c r="B144" s="113">
        <v>435</v>
      </c>
      <c r="C144" s="114">
        <v>1</v>
      </c>
      <c r="D144" s="114">
        <v>5</v>
      </c>
      <c r="E144" s="114">
        <f t="shared" si="10"/>
        <v>5</v>
      </c>
      <c r="F144" s="115">
        <v>2200</v>
      </c>
      <c r="G144" s="68">
        <f t="shared" si="9"/>
        <v>11000</v>
      </c>
    </row>
    <row r="145" spans="1:7" ht="15.75" thickBot="1" x14ac:dyDescent="0.3">
      <c r="A145" s="304" t="s">
        <v>537</v>
      </c>
      <c r="B145" s="307"/>
      <c r="C145" s="307"/>
      <c r="D145" s="307"/>
      <c r="E145" s="307"/>
      <c r="F145" s="89">
        <f>SUM(F109:F144)</f>
        <v>90344</v>
      </c>
      <c r="G145" s="90">
        <f>SUM(G109:G144)</f>
        <v>673930</v>
      </c>
    </row>
    <row r="146" spans="1:7" ht="15.75" thickBot="1" x14ac:dyDescent="0.3">
      <c r="A146" s="304" t="s">
        <v>538</v>
      </c>
      <c r="B146" s="305"/>
      <c r="C146" s="305"/>
      <c r="D146" s="305"/>
      <c r="E146" s="305"/>
      <c r="F146" s="305"/>
      <c r="G146" s="306"/>
    </row>
    <row r="147" spans="1:7" x14ac:dyDescent="0.25">
      <c r="A147" s="105" t="s">
        <v>504</v>
      </c>
      <c r="B147" s="106">
        <v>513</v>
      </c>
      <c r="C147" s="76">
        <v>2</v>
      </c>
      <c r="D147" s="76">
        <v>8</v>
      </c>
      <c r="E147" s="76">
        <f>+D147*C147</f>
        <v>16</v>
      </c>
      <c r="F147" s="107">
        <v>1100</v>
      </c>
      <c r="G147" s="60">
        <f t="shared" ref="G147:G153" si="11">F147*E147</f>
        <v>17600</v>
      </c>
    </row>
    <row r="148" spans="1:7" x14ac:dyDescent="0.25">
      <c r="A148" s="108" t="s">
        <v>539</v>
      </c>
      <c r="B148" s="109"/>
      <c r="C148" s="110">
        <v>2</v>
      </c>
      <c r="D148" s="110">
        <v>8</v>
      </c>
      <c r="E148" s="110">
        <v>16</v>
      </c>
      <c r="F148" s="116">
        <v>1100</v>
      </c>
      <c r="G148" s="79">
        <f t="shared" si="11"/>
        <v>17600</v>
      </c>
    </row>
    <row r="149" spans="1:7" x14ac:dyDescent="0.25">
      <c r="A149" s="108" t="s">
        <v>517</v>
      </c>
      <c r="B149" s="109"/>
      <c r="C149" s="110">
        <v>2</v>
      </c>
      <c r="D149" s="110">
        <v>8</v>
      </c>
      <c r="E149" s="110">
        <v>16</v>
      </c>
      <c r="F149" s="116">
        <v>1100</v>
      </c>
      <c r="G149" s="79">
        <f t="shared" si="11"/>
        <v>17600</v>
      </c>
    </row>
    <row r="150" spans="1:7" x14ac:dyDescent="0.25">
      <c r="A150" s="108" t="s">
        <v>525</v>
      </c>
      <c r="B150" s="109"/>
      <c r="C150" s="110">
        <v>2</v>
      </c>
      <c r="D150" s="110">
        <v>8</v>
      </c>
      <c r="E150" s="110">
        <v>16</v>
      </c>
      <c r="F150" s="116">
        <v>1100</v>
      </c>
      <c r="G150" s="79">
        <f t="shared" si="11"/>
        <v>17600</v>
      </c>
    </row>
    <row r="151" spans="1:7" x14ac:dyDescent="0.25">
      <c r="A151" s="108" t="s">
        <v>540</v>
      </c>
      <c r="B151" s="109">
        <v>514</v>
      </c>
      <c r="C151" s="110">
        <v>2</v>
      </c>
      <c r="D151" s="110">
        <v>8</v>
      </c>
      <c r="E151" s="110">
        <f>+D151*C151</f>
        <v>16</v>
      </c>
      <c r="F151" s="111">
        <v>1100</v>
      </c>
      <c r="G151" s="64">
        <f t="shared" si="11"/>
        <v>17600</v>
      </c>
    </row>
    <row r="152" spans="1:7" x14ac:dyDescent="0.25">
      <c r="A152" s="108" t="s">
        <v>533</v>
      </c>
      <c r="B152" s="109">
        <v>515</v>
      </c>
      <c r="C152" s="110">
        <v>2</v>
      </c>
      <c r="D152" s="110">
        <v>8</v>
      </c>
      <c r="E152" s="110">
        <f>+D152*C152</f>
        <v>16</v>
      </c>
      <c r="F152" s="111">
        <v>1100</v>
      </c>
      <c r="G152" s="64">
        <f t="shared" si="11"/>
        <v>17600</v>
      </c>
    </row>
    <row r="153" spans="1:7" ht="15.75" thickBot="1" x14ac:dyDescent="0.3">
      <c r="A153" s="112" t="s">
        <v>535</v>
      </c>
      <c r="B153" s="113"/>
      <c r="C153" s="114">
        <v>2</v>
      </c>
      <c r="D153" s="114">
        <v>8</v>
      </c>
      <c r="E153" s="114">
        <v>16</v>
      </c>
      <c r="F153" s="115">
        <v>1100</v>
      </c>
      <c r="G153" s="68">
        <f t="shared" si="11"/>
        <v>17600</v>
      </c>
    </row>
    <row r="154" spans="1:7" ht="15.75" thickBot="1" x14ac:dyDescent="0.3">
      <c r="A154" s="304" t="s">
        <v>541</v>
      </c>
      <c r="B154" s="307"/>
      <c r="C154" s="307"/>
      <c r="D154" s="307"/>
      <c r="E154" s="307"/>
      <c r="F154" s="89">
        <f>SUM(F147:F153)</f>
        <v>7700</v>
      </c>
      <c r="G154" s="90">
        <f>SUM(G147:G153)</f>
        <v>123200</v>
      </c>
    </row>
    <row r="155" spans="1:7" ht="15.75" thickBot="1" x14ac:dyDescent="0.3">
      <c r="A155" s="117" t="s">
        <v>542</v>
      </c>
      <c r="B155" s="118"/>
      <c r="C155" s="118"/>
      <c r="D155" s="118"/>
      <c r="E155" s="118"/>
      <c r="F155" s="119">
        <f>SUM(F6:F154)/2</f>
        <v>246379</v>
      </c>
      <c r="G155" s="120">
        <f>SUM(G33,G46,G54,G73,G79,G87,G103,G107,G145,G154)</f>
        <v>4010680</v>
      </c>
    </row>
  </sheetData>
  <sheetProtection selectLockedCells="1" selectUnlockedCells="1"/>
  <mergeCells count="20">
    <mergeCell ref="A79:E79"/>
    <mergeCell ref="A1:G1"/>
    <mergeCell ref="A2:G2"/>
    <mergeCell ref="A5:G5"/>
    <mergeCell ref="A33:E33"/>
    <mergeCell ref="A35:G35"/>
    <mergeCell ref="A46:E46"/>
    <mergeCell ref="A47:G47"/>
    <mergeCell ref="A54:E54"/>
    <mergeCell ref="A55:G55"/>
    <mergeCell ref="A73:E73"/>
    <mergeCell ref="A74:G74"/>
    <mergeCell ref="A146:G146"/>
    <mergeCell ref="A154:E154"/>
    <mergeCell ref="A80:G80"/>
    <mergeCell ref="A87:E87"/>
    <mergeCell ref="A88:G88"/>
    <mergeCell ref="A103:E103"/>
    <mergeCell ref="A108:G108"/>
    <mergeCell ref="A145:E145"/>
  </mergeCells>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6"/>
  <sheetViews>
    <sheetView topLeftCell="A4" workbookViewId="0">
      <selection activeCell="L29" sqref="L29"/>
    </sheetView>
  </sheetViews>
  <sheetFormatPr defaultRowHeight="15" x14ac:dyDescent="0.25"/>
  <cols>
    <col min="1" max="1" width="53.42578125" customWidth="1"/>
    <col min="2" max="2" width="11.7109375" customWidth="1"/>
    <col min="3" max="3" width="16.7109375" customWidth="1"/>
    <col min="4" max="4" width="7.28515625" customWidth="1"/>
    <col min="5" max="5" width="9.140625" customWidth="1"/>
    <col min="8" max="8" width="0" hidden="1" customWidth="1"/>
  </cols>
  <sheetData>
    <row r="1" spans="1:8" ht="22.5" x14ac:dyDescent="0.25">
      <c r="A1" s="321" t="s">
        <v>389</v>
      </c>
      <c r="B1" s="322"/>
      <c r="C1" s="322"/>
      <c r="D1" s="323"/>
      <c r="H1" t="s">
        <v>543</v>
      </c>
    </row>
    <row r="2" spans="1:8" ht="18.75" thickBot="1" x14ac:dyDescent="0.3">
      <c r="A2" s="324" t="s">
        <v>544</v>
      </c>
      <c r="B2" s="325"/>
      <c r="C2" s="325"/>
      <c r="D2" s="326"/>
      <c r="H2" t="s">
        <v>545</v>
      </c>
    </row>
    <row r="3" spans="1:8" ht="2.4500000000000002" customHeight="1" thickBot="1" x14ac:dyDescent="0.3">
      <c r="A3" s="121"/>
      <c r="B3" s="24"/>
      <c r="C3" s="24"/>
      <c r="D3" s="122"/>
    </row>
    <row r="4" spans="1:8" x14ac:dyDescent="0.25">
      <c r="A4" s="123" t="s">
        <v>546</v>
      </c>
      <c r="B4" s="124" t="s">
        <v>547</v>
      </c>
      <c r="C4" s="124" t="s">
        <v>548</v>
      </c>
      <c r="D4" s="125" t="s">
        <v>549</v>
      </c>
    </row>
    <row r="5" spans="1:8" x14ac:dyDescent="0.25">
      <c r="A5" s="126"/>
      <c r="B5" s="127"/>
      <c r="C5" s="127"/>
      <c r="D5" s="128"/>
    </row>
    <row r="6" spans="1:8" x14ac:dyDescent="0.25">
      <c r="A6" s="129" t="s">
        <v>550</v>
      </c>
      <c r="B6" s="130" t="s">
        <v>551</v>
      </c>
      <c r="C6" s="110" t="s">
        <v>552</v>
      </c>
      <c r="D6" s="131" t="s">
        <v>553</v>
      </c>
    </row>
    <row r="7" spans="1:8" x14ac:dyDescent="0.25">
      <c r="A7" s="129"/>
      <c r="B7" s="130"/>
      <c r="C7" s="110"/>
      <c r="D7" s="131"/>
    </row>
    <row r="8" spans="1:8" x14ac:dyDescent="0.25">
      <c r="A8" s="129" t="s">
        <v>554</v>
      </c>
      <c r="B8" s="130" t="s">
        <v>555</v>
      </c>
      <c r="C8" s="132" t="s">
        <v>556</v>
      </c>
      <c r="D8" s="131" t="s">
        <v>553</v>
      </c>
    </row>
    <row r="9" spans="1:8" x14ac:dyDescent="0.25">
      <c r="A9" s="133"/>
      <c r="B9" s="110"/>
      <c r="C9" s="110"/>
      <c r="D9" s="134"/>
    </row>
    <row r="10" spans="1:8" x14ac:dyDescent="0.25">
      <c r="A10" s="129" t="s">
        <v>557</v>
      </c>
      <c r="B10" s="130" t="s">
        <v>558</v>
      </c>
      <c r="C10" s="110" t="s">
        <v>559</v>
      </c>
      <c r="D10" s="131" t="s">
        <v>553</v>
      </c>
    </row>
    <row r="11" spans="1:8" x14ac:dyDescent="0.25">
      <c r="A11" s="129"/>
      <c r="B11" s="130"/>
      <c r="C11" s="130"/>
      <c r="D11" s="131"/>
    </row>
    <row r="12" spans="1:8" x14ac:dyDescent="0.25">
      <c r="A12" s="129" t="s">
        <v>560</v>
      </c>
      <c r="B12" s="130"/>
      <c r="C12" s="130"/>
      <c r="D12" s="131"/>
    </row>
    <row r="13" spans="1:8" x14ac:dyDescent="0.25">
      <c r="A13" s="129" t="s">
        <v>561</v>
      </c>
      <c r="B13" s="135" t="s">
        <v>562</v>
      </c>
      <c r="C13" s="130"/>
      <c r="D13" s="131" t="s">
        <v>553</v>
      </c>
    </row>
    <row r="14" spans="1:8" x14ac:dyDescent="0.25">
      <c r="A14" s="129" t="s">
        <v>401</v>
      </c>
      <c r="B14" s="136"/>
      <c r="C14" s="136"/>
      <c r="D14" s="137"/>
    </row>
    <row r="15" spans="1:8" x14ac:dyDescent="0.25">
      <c r="A15" s="129" t="s">
        <v>563</v>
      </c>
      <c r="B15" s="130" t="s">
        <v>564</v>
      </c>
      <c r="C15" s="130"/>
      <c r="D15" s="131" t="s">
        <v>565</v>
      </c>
    </row>
    <row r="16" spans="1:8" x14ac:dyDescent="0.25">
      <c r="A16" s="129" t="s">
        <v>560</v>
      </c>
      <c r="B16" s="130"/>
      <c r="C16" s="130"/>
      <c r="D16" s="131"/>
    </row>
    <row r="17" spans="1:4" x14ac:dyDescent="0.25">
      <c r="A17" s="129" t="s">
        <v>566</v>
      </c>
      <c r="B17" s="130" t="s">
        <v>564</v>
      </c>
      <c r="C17" s="130"/>
      <c r="D17" s="131" t="s">
        <v>565</v>
      </c>
    </row>
    <row r="18" spans="1:4" x14ac:dyDescent="0.25">
      <c r="A18" s="138" t="s">
        <v>567</v>
      </c>
      <c r="B18" s="130"/>
      <c r="C18" s="130"/>
      <c r="D18" s="131"/>
    </row>
    <row r="19" spans="1:4" x14ac:dyDescent="0.25">
      <c r="A19" s="138" t="s">
        <v>568</v>
      </c>
      <c r="B19" s="130"/>
      <c r="C19" s="130"/>
      <c r="D19" s="131"/>
    </row>
    <row r="20" spans="1:4" x14ac:dyDescent="0.25">
      <c r="A20" s="138"/>
      <c r="B20" s="130"/>
      <c r="C20" s="130"/>
      <c r="D20" s="131"/>
    </row>
    <row r="21" spans="1:4" s="139" customFormat="1" x14ac:dyDescent="0.25">
      <c r="A21" s="129" t="s">
        <v>569</v>
      </c>
      <c r="B21" s="130"/>
      <c r="C21" s="130"/>
      <c r="D21" s="131"/>
    </row>
    <row r="22" spans="1:4" x14ac:dyDescent="0.25">
      <c r="A22" s="138" t="s">
        <v>570</v>
      </c>
      <c r="B22" s="130" t="s">
        <v>571</v>
      </c>
      <c r="C22" s="130"/>
      <c r="D22" s="131" t="s">
        <v>565</v>
      </c>
    </row>
    <row r="23" spans="1:4" x14ac:dyDescent="0.25">
      <c r="A23" s="138" t="s">
        <v>572</v>
      </c>
      <c r="B23" s="130" t="s">
        <v>573</v>
      </c>
      <c r="C23" s="130"/>
      <c r="D23" s="131" t="s">
        <v>565</v>
      </c>
    </row>
    <row r="24" spans="1:4" x14ac:dyDescent="0.25">
      <c r="A24" s="138"/>
      <c r="B24" s="130"/>
      <c r="C24" s="130"/>
      <c r="D24" s="131"/>
    </row>
    <row r="25" spans="1:4" s="73" customFormat="1" x14ac:dyDescent="0.25">
      <c r="A25" s="129" t="s">
        <v>574</v>
      </c>
      <c r="B25" s="130" t="s">
        <v>564</v>
      </c>
      <c r="C25" s="130"/>
      <c r="D25" s="131" t="s">
        <v>565</v>
      </c>
    </row>
    <row r="26" spans="1:4" x14ac:dyDescent="0.25">
      <c r="A26" s="129" t="s">
        <v>560</v>
      </c>
      <c r="B26" s="130"/>
      <c r="C26" s="130"/>
      <c r="D26" s="131"/>
    </row>
    <row r="27" spans="1:4" x14ac:dyDescent="0.25">
      <c r="A27" s="129" t="s">
        <v>575</v>
      </c>
      <c r="B27" s="130" t="s">
        <v>576</v>
      </c>
      <c r="C27" s="130"/>
      <c r="D27" s="131" t="s">
        <v>565</v>
      </c>
    </row>
    <row r="28" spans="1:4" x14ac:dyDescent="0.25">
      <c r="A28" s="129"/>
      <c r="B28" s="130"/>
      <c r="C28" s="130"/>
      <c r="D28" s="131"/>
    </row>
    <row r="29" spans="1:4" x14ac:dyDescent="0.25">
      <c r="A29" s="129" t="s">
        <v>577</v>
      </c>
      <c r="B29" s="130" t="s">
        <v>578</v>
      </c>
      <c r="C29" s="130"/>
      <c r="D29" s="131" t="s">
        <v>565</v>
      </c>
    </row>
    <row r="30" spans="1:4" x14ac:dyDescent="0.25">
      <c r="A30" s="129" t="s">
        <v>560</v>
      </c>
      <c r="B30" s="130"/>
      <c r="C30" s="130"/>
      <c r="D30" s="131"/>
    </row>
    <row r="31" spans="1:4" x14ac:dyDescent="0.25">
      <c r="A31" s="129" t="s">
        <v>579</v>
      </c>
      <c r="B31" s="130" t="s">
        <v>580</v>
      </c>
      <c r="C31" s="110"/>
      <c r="D31" s="131" t="s">
        <v>565</v>
      </c>
    </row>
    <row r="32" spans="1:4" x14ac:dyDescent="0.25">
      <c r="A32" s="129" t="s">
        <v>581</v>
      </c>
      <c r="B32" s="140"/>
      <c r="C32" s="136"/>
      <c r="D32" s="141"/>
    </row>
    <row r="33" spans="1:4" x14ac:dyDescent="0.25">
      <c r="A33" s="129" t="s">
        <v>560</v>
      </c>
      <c r="B33" s="142"/>
      <c r="C33" s="136"/>
      <c r="D33" s="141"/>
    </row>
    <row r="34" spans="1:4" x14ac:dyDescent="0.25">
      <c r="A34" s="129" t="s">
        <v>582</v>
      </c>
      <c r="B34" s="143" t="s">
        <v>564</v>
      </c>
      <c r="C34" s="110"/>
      <c r="D34" s="131" t="s">
        <v>565</v>
      </c>
    </row>
    <row r="35" spans="1:4" x14ac:dyDescent="0.25">
      <c r="A35" s="129" t="s">
        <v>560</v>
      </c>
      <c r="B35" s="110"/>
      <c r="C35" s="110"/>
      <c r="D35" s="134"/>
    </row>
    <row r="36" spans="1:4" x14ac:dyDescent="0.25">
      <c r="A36" s="129" t="s">
        <v>583</v>
      </c>
      <c r="B36" s="144" t="s">
        <v>584</v>
      </c>
      <c r="C36" s="110"/>
      <c r="D36" s="131" t="s">
        <v>565</v>
      </c>
    </row>
    <row r="37" spans="1:4" x14ac:dyDescent="0.25">
      <c r="A37" s="129" t="s">
        <v>585</v>
      </c>
      <c r="B37" s="145"/>
      <c r="C37" s="110"/>
      <c r="D37" s="134"/>
    </row>
    <row r="38" spans="1:4" x14ac:dyDescent="0.25">
      <c r="A38" s="146" t="s">
        <v>586</v>
      </c>
      <c r="B38" s="145"/>
      <c r="C38" s="110"/>
      <c r="D38" s="134"/>
    </row>
    <row r="39" spans="1:4" x14ac:dyDescent="0.25">
      <c r="A39" s="146"/>
      <c r="B39" s="145"/>
      <c r="C39" s="110"/>
      <c r="D39" s="134"/>
    </row>
    <row r="40" spans="1:4" ht="15.75" thickBot="1" x14ac:dyDescent="0.3">
      <c r="A40" s="147" t="s">
        <v>587</v>
      </c>
      <c r="B40" s="148">
        <v>30</v>
      </c>
      <c r="C40" s="114"/>
      <c r="D40" s="149" t="s">
        <v>553</v>
      </c>
    </row>
    <row r="41" spans="1:4" ht="4.5" customHeight="1" x14ac:dyDescent="0.25">
      <c r="A41" s="150"/>
      <c r="B41" s="24"/>
      <c r="C41" s="24"/>
      <c r="D41" s="24"/>
    </row>
    <row r="42" spans="1:4" x14ac:dyDescent="0.25">
      <c r="A42" s="327" t="s">
        <v>588</v>
      </c>
      <c r="B42" s="327"/>
      <c r="C42" s="327"/>
      <c r="D42" s="327"/>
    </row>
    <row r="43" spans="1:4" x14ac:dyDescent="0.25">
      <c r="A43" s="327"/>
      <c r="B43" s="327"/>
      <c r="C43" s="327"/>
      <c r="D43" s="327"/>
    </row>
    <row r="44" spans="1:4" x14ac:dyDescent="0.25">
      <c r="A44" s="327"/>
      <c r="B44" s="327"/>
      <c r="C44" s="327"/>
      <c r="D44" s="327"/>
    </row>
    <row r="45" spans="1:4" x14ac:dyDescent="0.25">
      <c r="A45" s="24"/>
      <c r="B45" s="24"/>
      <c r="C45" s="24"/>
      <c r="D45" s="24"/>
    </row>
    <row r="46" spans="1:4" x14ac:dyDescent="0.25">
      <c r="A46" s="24"/>
      <c r="B46" s="24"/>
      <c r="C46" s="24"/>
      <c r="D46" s="24"/>
    </row>
  </sheetData>
  <sheetProtection selectLockedCells="1" selectUnlockedCells="1"/>
  <mergeCells count="3">
    <mergeCell ref="A1:D1"/>
    <mergeCell ref="A2:D2"/>
    <mergeCell ref="A42:D44"/>
  </mergeCells>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02"/>
  <sheetViews>
    <sheetView tabSelected="1" workbookViewId="0">
      <selection activeCell="F50" sqref="F50"/>
    </sheetView>
  </sheetViews>
  <sheetFormatPr defaultRowHeight="15" x14ac:dyDescent="0.25"/>
  <cols>
    <col min="1" max="1" width="65" customWidth="1"/>
    <col min="2" max="2" width="14.140625" style="34" bestFit="1" customWidth="1"/>
    <col min="4" max="7" width="8.7109375" customWidth="1"/>
  </cols>
  <sheetData>
    <row r="1" spans="1:3" ht="22.5" x14ac:dyDescent="0.25">
      <c r="A1" s="321" t="s">
        <v>389</v>
      </c>
      <c r="B1" s="322"/>
      <c r="C1" s="323"/>
    </row>
    <row r="2" spans="1:3" ht="18.75" thickBot="1" x14ac:dyDescent="0.3">
      <c r="A2" s="324" t="s">
        <v>589</v>
      </c>
      <c r="B2" s="325"/>
      <c r="C2" s="326"/>
    </row>
    <row r="3" spans="1:3" ht="2.4500000000000002" customHeight="1" thickBot="1" x14ac:dyDescent="0.3">
      <c r="A3" s="151"/>
      <c r="B3" s="152"/>
      <c r="C3" s="153"/>
    </row>
    <row r="4" spans="1:3" ht="15.75" thickBot="1" x14ac:dyDescent="0.3">
      <c r="A4" s="154" t="s">
        <v>546</v>
      </c>
      <c r="B4" s="155" t="s">
        <v>547</v>
      </c>
      <c r="C4" s="156" t="s">
        <v>549</v>
      </c>
    </row>
    <row r="5" spans="1:3" ht="25.9" customHeight="1" thickBot="1" x14ac:dyDescent="0.3">
      <c r="A5" s="157"/>
      <c r="B5" s="158" t="s">
        <v>590</v>
      </c>
      <c r="C5" s="159"/>
    </row>
    <row r="6" spans="1:3" x14ac:dyDescent="0.25">
      <c r="A6" s="160" t="s">
        <v>591</v>
      </c>
      <c r="B6" s="161"/>
      <c r="C6" s="124"/>
    </row>
    <row r="7" spans="1:3" x14ac:dyDescent="0.25">
      <c r="A7" s="129" t="s">
        <v>592</v>
      </c>
      <c r="B7" s="162">
        <v>15</v>
      </c>
      <c r="C7" s="131" t="s">
        <v>565</v>
      </c>
    </row>
    <row r="8" spans="1:3" x14ac:dyDescent="0.25">
      <c r="A8" s="129" t="s">
        <v>593</v>
      </c>
      <c r="B8" s="162">
        <v>32</v>
      </c>
      <c r="C8" s="131" t="s">
        <v>565</v>
      </c>
    </row>
    <row r="9" spans="1:3" x14ac:dyDescent="0.25">
      <c r="A9" s="129" t="s">
        <v>594</v>
      </c>
      <c r="B9" s="162">
        <v>32</v>
      </c>
      <c r="C9" s="131" t="s">
        <v>565</v>
      </c>
    </row>
    <row r="10" spans="1:3" x14ac:dyDescent="0.25">
      <c r="A10" s="129" t="s">
        <v>595</v>
      </c>
      <c r="B10" s="162">
        <v>15</v>
      </c>
      <c r="C10" s="131" t="s">
        <v>565</v>
      </c>
    </row>
    <row r="11" spans="1:3" x14ac:dyDescent="0.25">
      <c r="A11" s="129" t="s">
        <v>596</v>
      </c>
      <c r="B11" s="162">
        <v>30</v>
      </c>
      <c r="C11" s="131" t="s">
        <v>553</v>
      </c>
    </row>
    <row r="12" spans="1:3" x14ac:dyDescent="0.25">
      <c r="A12" s="129" t="s">
        <v>597</v>
      </c>
      <c r="B12" s="162">
        <v>14</v>
      </c>
      <c r="C12" s="131" t="s">
        <v>565</v>
      </c>
    </row>
    <row r="13" spans="1:3" x14ac:dyDescent="0.25">
      <c r="A13" s="129" t="s">
        <v>598</v>
      </c>
      <c r="B13" s="162">
        <v>30</v>
      </c>
      <c r="C13" s="131" t="s">
        <v>553</v>
      </c>
    </row>
    <row r="14" spans="1:3" x14ac:dyDescent="0.25">
      <c r="A14" s="129" t="s">
        <v>599</v>
      </c>
      <c r="B14" s="162">
        <v>30</v>
      </c>
      <c r="C14" s="131" t="s">
        <v>553</v>
      </c>
    </row>
    <row r="15" spans="1:3" x14ac:dyDescent="0.25">
      <c r="A15" s="163" t="s">
        <v>600</v>
      </c>
      <c r="B15" s="164"/>
      <c r="C15" s="165"/>
    </row>
    <row r="16" spans="1:3" x14ac:dyDescent="0.25">
      <c r="A16" s="129" t="s">
        <v>601</v>
      </c>
      <c r="B16" s="166">
        <v>14</v>
      </c>
      <c r="C16" s="131" t="s">
        <v>565</v>
      </c>
    </row>
    <row r="17" spans="1:3" x14ac:dyDescent="0.25">
      <c r="A17" s="129" t="s">
        <v>602</v>
      </c>
      <c r="B17" s="166">
        <v>12</v>
      </c>
      <c r="C17" s="131" t="s">
        <v>565</v>
      </c>
    </row>
    <row r="18" spans="1:3" x14ac:dyDescent="0.25">
      <c r="A18" s="129" t="s">
        <v>603</v>
      </c>
      <c r="B18" s="166">
        <v>12</v>
      </c>
      <c r="C18" s="131" t="s">
        <v>565</v>
      </c>
    </row>
    <row r="19" spans="1:3" x14ac:dyDescent="0.25">
      <c r="A19" s="129" t="s">
        <v>604</v>
      </c>
      <c r="B19" s="166">
        <v>14</v>
      </c>
      <c r="C19" s="131" t="s">
        <v>565</v>
      </c>
    </row>
    <row r="20" spans="1:3" x14ac:dyDescent="0.25">
      <c r="A20" s="129" t="s">
        <v>605</v>
      </c>
      <c r="B20" s="166">
        <v>12</v>
      </c>
      <c r="C20" s="131" t="s">
        <v>565</v>
      </c>
    </row>
    <row r="21" spans="1:3" x14ac:dyDescent="0.25">
      <c r="A21" s="129" t="s">
        <v>606</v>
      </c>
      <c r="B21" s="166">
        <v>12</v>
      </c>
      <c r="C21" s="131" t="s">
        <v>565</v>
      </c>
    </row>
    <row r="22" spans="1:3" x14ac:dyDescent="0.25">
      <c r="A22" s="129" t="s">
        <v>607</v>
      </c>
      <c r="B22" s="166">
        <v>14</v>
      </c>
      <c r="C22" s="131" t="s">
        <v>565</v>
      </c>
    </row>
    <row r="23" spans="1:3" x14ac:dyDescent="0.25">
      <c r="A23" s="129" t="s">
        <v>608</v>
      </c>
      <c r="B23" s="166">
        <v>14</v>
      </c>
      <c r="C23" s="131" t="s">
        <v>565</v>
      </c>
    </row>
    <row r="24" spans="1:3" x14ac:dyDescent="0.25">
      <c r="A24" s="129" t="s">
        <v>609</v>
      </c>
      <c r="B24" s="166">
        <v>12</v>
      </c>
      <c r="C24" s="131" t="s">
        <v>565</v>
      </c>
    </row>
    <row r="25" spans="1:3" s="73" customFormat="1" x14ac:dyDescent="0.25">
      <c r="A25" s="129" t="s">
        <v>610</v>
      </c>
      <c r="B25" s="166">
        <v>9.6</v>
      </c>
      <c r="C25" s="131" t="s">
        <v>565</v>
      </c>
    </row>
    <row r="26" spans="1:3" s="73" customFormat="1" x14ac:dyDescent="0.25">
      <c r="A26" s="129" t="s">
        <v>611</v>
      </c>
      <c r="B26" s="166">
        <v>12</v>
      </c>
      <c r="C26" s="131" t="s">
        <v>565</v>
      </c>
    </row>
    <row r="27" spans="1:3" s="73" customFormat="1" x14ac:dyDescent="0.25">
      <c r="A27" s="129" t="s">
        <v>612</v>
      </c>
      <c r="B27" s="166">
        <v>14</v>
      </c>
      <c r="C27" s="131" t="s">
        <v>565</v>
      </c>
    </row>
    <row r="28" spans="1:3" s="73" customFormat="1" x14ac:dyDescent="0.25">
      <c r="A28" s="129" t="s">
        <v>613</v>
      </c>
      <c r="B28" s="166">
        <v>12</v>
      </c>
      <c r="C28" s="131" t="s">
        <v>565</v>
      </c>
    </row>
    <row r="29" spans="1:3" s="73" customFormat="1" x14ac:dyDescent="0.25">
      <c r="A29" s="129" t="s">
        <v>614</v>
      </c>
      <c r="B29" s="166">
        <v>14</v>
      </c>
      <c r="C29" s="131" t="s">
        <v>565</v>
      </c>
    </row>
    <row r="30" spans="1:3" s="73" customFormat="1" x14ac:dyDescent="0.25">
      <c r="A30" s="129" t="s">
        <v>615</v>
      </c>
      <c r="B30" s="166">
        <v>12</v>
      </c>
      <c r="C30" s="131" t="s">
        <v>565</v>
      </c>
    </row>
    <row r="31" spans="1:3" s="73" customFormat="1" x14ac:dyDescent="0.25">
      <c r="A31" s="129" t="s">
        <v>616</v>
      </c>
      <c r="B31" s="166">
        <v>14</v>
      </c>
      <c r="C31" s="131" t="s">
        <v>565</v>
      </c>
    </row>
    <row r="32" spans="1:3" s="73" customFormat="1" x14ac:dyDescent="0.25">
      <c r="A32" s="129" t="s">
        <v>617</v>
      </c>
      <c r="B32" s="166">
        <v>12</v>
      </c>
      <c r="C32" s="131" t="s">
        <v>565</v>
      </c>
    </row>
    <row r="33" spans="1:3" x14ac:dyDescent="0.25">
      <c r="A33" s="129" t="s">
        <v>618</v>
      </c>
      <c r="B33" s="166">
        <v>12</v>
      </c>
      <c r="C33" s="131" t="s">
        <v>565</v>
      </c>
    </row>
    <row r="34" spans="1:3" x14ac:dyDescent="0.25">
      <c r="A34" s="129" t="s">
        <v>619</v>
      </c>
      <c r="B34" s="166">
        <v>14</v>
      </c>
      <c r="C34" s="131" t="s">
        <v>565</v>
      </c>
    </row>
    <row r="35" spans="1:3" x14ac:dyDescent="0.25">
      <c r="A35" s="129" t="s">
        <v>620</v>
      </c>
      <c r="B35" s="162">
        <v>12</v>
      </c>
      <c r="C35" s="131" t="s">
        <v>565</v>
      </c>
    </row>
    <row r="36" spans="1:3" x14ac:dyDescent="0.25">
      <c r="A36" s="129" t="s">
        <v>621</v>
      </c>
      <c r="B36" s="162">
        <v>14</v>
      </c>
      <c r="C36" s="131" t="s">
        <v>565</v>
      </c>
    </row>
    <row r="37" spans="1:3" x14ac:dyDescent="0.25">
      <c r="A37" s="129" t="s">
        <v>622</v>
      </c>
      <c r="B37" s="162">
        <v>15</v>
      </c>
      <c r="C37" s="131" t="s">
        <v>565</v>
      </c>
    </row>
    <row r="38" spans="1:3" x14ac:dyDescent="0.25">
      <c r="A38" s="129" t="s">
        <v>623</v>
      </c>
      <c r="B38" s="162">
        <v>20</v>
      </c>
      <c r="C38" s="131" t="s">
        <v>565</v>
      </c>
    </row>
    <row r="39" spans="1:3" x14ac:dyDescent="0.25">
      <c r="A39" s="167" t="s">
        <v>624</v>
      </c>
      <c r="B39" s="168"/>
      <c r="C39" s="169"/>
    </row>
    <row r="40" spans="1:3" x14ac:dyDescent="0.25">
      <c r="A40" s="129" t="s">
        <v>625</v>
      </c>
      <c r="B40" s="166">
        <v>30</v>
      </c>
      <c r="C40" s="131" t="s">
        <v>553</v>
      </c>
    </row>
    <row r="41" spans="1:3" x14ac:dyDescent="0.25">
      <c r="A41" s="129" t="s">
        <v>626</v>
      </c>
      <c r="B41" s="170"/>
      <c r="C41" s="131"/>
    </row>
    <row r="42" spans="1:3" x14ac:dyDescent="0.25">
      <c r="A42" s="129" t="s">
        <v>627</v>
      </c>
      <c r="B42" s="166" t="s">
        <v>628</v>
      </c>
      <c r="C42" s="131" t="s">
        <v>565</v>
      </c>
    </row>
    <row r="43" spans="1:3" s="73" customFormat="1" x14ac:dyDescent="0.25">
      <c r="A43" s="129" t="s">
        <v>629</v>
      </c>
      <c r="B43" s="166">
        <v>12</v>
      </c>
      <c r="C43" s="131" t="s">
        <v>565</v>
      </c>
    </row>
    <row r="44" spans="1:3" x14ac:dyDescent="0.25">
      <c r="A44" s="129" t="s">
        <v>630</v>
      </c>
      <c r="B44" s="166" t="s">
        <v>631</v>
      </c>
      <c r="C44" s="131" t="s">
        <v>565</v>
      </c>
    </row>
    <row r="45" spans="1:3" x14ac:dyDescent="0.25">
      <c r="A45" s="129" t="s">
        <v>632</v>
      </c>
      <c r="B45" s="166" t="s">
        <v>633</v>
      </c>
      <c r="C45" s="131" t="s">
        <v>565</v>
      </c>
    </row>
    <row r="46" spans="1:3" x14ac:dyDescent="0.25">
      <c r="A46" s="129" t="s">
        <v>634</v>
      </c>
      <c r="B46" s="166">
        <v>25</v>
      </c>
      <c r="C46" s="131" t="s">
        <v>565</v>
      </c>
    </row>
    <row r="47" spans="1:3" s="73" customFormat="1" x14ac:dyDescent="0.25">
      <c r="A47" s="129" t="s">
        <v>635</v>
      </c>
      <c r="B47" s="166">
        <v>9.6</v>
      </c>
      <c r="C47" s="131" t="s">
        <v>565</v>
      </c>
    </row>
    <row r="48" spans="1:3" x14ac:dyDescent="0.25">
      <c r="A48" s="129" t="s">
        <v>636</v>
      </c>
      <c r="B48" s="166">
        <v>30</v>
      </c>
      <c r="C48" s="131" t="s">
        <v>565</v>
      </c>
    </row>
    <row r="49" spans="1:3" x14ac:dyDescent="0.25">
      <c r="A49" s="129" t="s">
        <v>637</v>
      </c>
      <c r="B49" s="162">
        <v>32</v>
      </c>
      <c r="C49" s="131" t="s">
        <v>565</v>
      </c>
    </row>
    <row r="50" spans="1:3" x14ac:dyDescent="0.25">
      <c r="A50" s="129" t="s">
        <v>638</v>
      </c>
      <c r="B50" s="170" t="s">
        <v>639</v>
      </c>
      <c r="C50" s="131" t="s">
        <v>565</v>
      </c>
    </row>
    <row r="51" spans="1:3" x14ac:dyDescent="0.25">
      <c r="A51" s="129" t="s">
        <v>640</v>
      </c>
      <c r="B51" s="166">
        <v>34</v>
      </c>
      <c r="C51" s="131" t="s">
        <v>553</v>
      </c>
    </row>
    <row r="52" spans="1:3" x14ac:dyDescent="0.25">
      <c r="A52" s="129" t="s">
        <v>641</v>
      </c>
      <c r="B52" s="166">
        <v>40</v>
      </c>
      <c r="C52" s="131" t="s">
        <v>553</v>
      </c>
    </row>
    <row r="53" spans="1:3" x14ac:dyDescent="0.25">
      <c r="A53" s="129" t="s">
        <v>642</v>
      </c>
      <c r="B53" s="162">
        <v>20.25</v>
      </c>
      <c r="C53" s="131" t="s">
        <v>565</v>
      </c>
    </row>
    <row r="54" spans="1:3" x14ac:dyDescent="0.25">
      <c r="A54" s="129" t="s">
        <v>643</v>
      </c>
      <c r="B54" s="162">
        <v>12</v>
      </c>
      <c r="C54" s="131" t="s">
        <v>565</v>
      </c>
    </row>
    <row r="55" spans="1:3" x14ac:dyDescent="0.25">
      <c r="A55" s="129" t="s">
        <v>644</v>
      </c>
      <c r="B55" s="170" t="s">
        <v>645</v>
      </c>
      <c r="C55" s="131" t="s">
        <v>565</v>
      </c>
    </row>
    <row r="56" spans="1:3" x14ac:dyDescent="0.25">
      <c r="A56" s="167" t="s">
        <v>624</v>
      </c>
      <c r="B56" s="168"/>
      <c r="C56" s="169"/>
    </row>
    <row r="57" spans="1:3" x14ac:dyDescent="0.25">
      <c r="A57" s="171" t="s">
        <v>646</v>
      </c>
      <c r="B57" s="172">
        <v>30</v>
      </c>
      <c r="C57" s="131" t="s">
        <v>553</v>
      </c>
    </row>
    <row r="58" spans="1:3" x14ac:dyDescent="0.25">
      <c r="A58" s="171" t="s">
        <v>647</v>
      </c>
      <c r="B58" s="172">
        <v>19.11</v>
      </c>
      <c r="C58" s="131" t="s">
        <v>553</v>
      </c>
    </row>
    <row r="59" spans="1:3" x14ac:dyDescent="0.25">
      <c r="A59" s="171" t="s">
        <v>648</v>
      </c>
      <c r="B59" s="172">
        <v>45</v>
      </c>
      <c r="C59" s="131" t="s">
        <v>553</v>
      </c>
    </row>
    <row r="60" spans="1:3" x14ac:dyDescent="0.25">
      <c r="A60" s="129" t="s">
        <v>649</v>
      </c>
      <c r="B60" s="166">
        <v>30</v>
      </c>
      <c r="C60" s="131" t="s">
        <v>565</v>
      </c>
    </row>
    <row r="61" spans="1:3" x14ac:dyDescent="0.25">
      <c r="A61" s="129" t="s">
        <v>650</v>
      </c>
      <c r="B61" s="162">
        <v>30</v>
      </c>
      <c r="C61" s="131" t="s">
        <v>553</v>
      </c>
    </row>
    <row r="62" spans="1:3" x14ac:dyDescent="0.25">
      <c r="A62" s="129" t="s">
        <v>651</v>
      </c>
      <c r="B62" s="173" t="s">
        <v>652</v>
      </c>
      <c r="C62" s="131" t="s">
        <v>565</v>
      </c>
    </row>
    <row r="63" spans="1:3" x14ac:dyDescent="0.25">
      <c r="A63" s="129" t="s">
        <v>653</v>
      </c>
      <c r="B63" s="172">
        <v>25</v>
      </c>
      <c r="C63" s="131" t="s">
        <v>553</v>
      </c>
    </row>
    <row r="64" spans="1:3" x14ac:dyDescent="0.25">
      <c r="A64" s="129" t="s">
        <v>654</v>
      </c>
      <c r="B64" s="166">
        <v>30</v>
      </c>
      <c r="C64" s="131" t="s">
        <v>565</v>
      </c>
    </row>
    <row r="65" spans="1:3" x14ac:dyDescent="0.25">
      <c r="A65" s="129" t="s">
        <v>655</v>
      </c>
      <c r="B65" s="166">
        <v>30</v>
      </c>
      <c r="C65" s="131" t="s">
        <v>553</v>
      </c>
    </row>
    <row r="66" spans="1:3" x14ac:dyDescent="0.25">
      <c r="A66" s="129" t="s">
        <v>656</v>
      </c>
      <c r="B66" s="162">
        <v>30</v>
      </c>
      <c r="C66" s="131" t="s">
        <v>565</v>
      </c>
    </row>
    <row r="67" spans="1:3" x14ac:dyDescent="0.25">
      <c r="A67" s="129" t="s">
        <v>657</v>
      </c>
      <c r="B67" s="174">
        <v>0.75</v>
      </c>
      <c r="C67" s="131" t="s">
        <v>565</v>
      </c>
    </row>
    <row r="68" spans="1:3" x14ac:dyDescent="0.25">
      <c r="A68" s="129" t="s">
        <v>658</v>
      </c>
      <c r="B68" s="166">
        <v>30</v>
      </c>
      <c r="C68" s="131" t="s">
        <v>565</v>
      </c>
    </row>
    <row r="69" spans="1:3" x14ac:dyDescent="0.25">
      <c r="A69" s="129" t="s">
        <v>659</v>
      </c>
      <c r="B69" s="166">
        <v>12</v>
      </c>
      <c r="C69" s="131" t="s">
        <v>565</v>
      </c>
    </row>
    <row r="70" spans="1:3" x14ac:dyDescent="0.25">
      <c r="A70" s="129" t="s">
        <v>660</v>
      </c>
      <c r="B70" s="166" t="s">
        <v>661</v>
      </c>
      <c r="C70" s="131" t="s">
        <v>565</v>
      </c>
    </row>
    <row r="71" spans="1:3" x14ac:dyDescent="0.25">
      <c r="A71" s="129" t="s">
        <v>662</v>
      </c>
      <c r="B71" s="166">
        <v>12</v>
      </c>
      <c r="C71" s="131" t="s">
        <v>565</v>
      </c>
    </row>
    <row r="72" spans="1:3" x14ac:dyDescent="0.25">
      <c r="A72" s="129" t="s">
        <v>663</v>
      </c>
      <c r="B72" s="173" t="s">
        <v>664</v>
      </c>
      <c r="C72" s="131" t="s">
        <v>565</v>
      </c>
    </row>
    <row r="73" spans="1:3" ht="38.25" x14ac:dyDescent="0.25">
      <c r="A73" s="175" t="s">
        <v>665</v>
      </c>
      <c r="B73" s="176" t="s">
        <v>666</v>
      </c>
      <c r="C73" s="177" t="s">
        <v>565</v>
      </c>
    </row>
    <row r="74" spans="1:3" x14ac:dyDescent="0.25">
      <c r="A74" s="129" t="s">
        <v>667</v>
      </c>
      <c r="B74" s="166">
        <v>30</v>
      </c>
      <c r="C74" s="131" t="s">
        <v>553</v>
      </c>
    </row>
    <row r="75" spans="1:3" x14ac:dyDescent="0.25">
      <c r="A75" s="129" t="s">
        <v>668</v>
      </c>
      <c r="B75" s="166">
        <v>45</v>
      </c>
      <c r="C75" s="131" t="s">
        <v>553</v>
      </c>
    </row>
    <row r="76" spans="1:3" x14ac:dyDescent="0.25">
      <c r="A76" s="129" t="s">
        <v>669</v>
      </c>
      <c r="B76" s="166">
        <v>47</v>
      </c>
      <c r="C76" s="131" t="s">
        <v>553</v>
      </c>
    </row>
    <row r="77" spans="1:3" x14ac:dyDescent="0.25">
      <c r="A77" s="129" t="s">
        <v>670</v>
      </c>
      <c r="B77" s="166">
        <v>49</v>
      </c>
      <c r="C77" s="131" t="s">
        <v>553</v>
      </c>
    </row>
    <row r="78" spans="1:3" x14ac:dyDescent="0.25">
      <c r="A78" s="129" t="s">
        <v>671</v>
      </c>
      <c r="B78" s="166">
        <v>15</v>
      </c>
      <c r="C78" s="131" t="s">
        <v>565</v>
      </c>
    </row>
    <row r="79" spans="1:3" x14ac:dyDescent="0.25">
      <c r="A79" s="129" t="s">
        <v>672</v>
      </c>
      <c r="B79" s="166">
        <v>30</v>
      </c>
      <c r="C79" s="131" t="s">
        <v>565</v>
      </c>
    </row>
    <row r="80" spans="1:3" x14ac:dyDescent="0.25">
      <c r="A80" s="129" t="s">
        <v>673</v>
      </c>
      <c r="B80" s="173" t="s">
        <v>674</v>
      </c>
      <c r="C80" s="131" t="s">
        <v>565</v>
      </c>
    </row>
    <row r="81" spans="1:3" x14ac:dyDescent="0.25">
      <c r="A81" s="129" t="s">
        <v>675</v>
      </c>
      <c r="B81" s="173" t="s">
        <v>652</v>
      </c>
      <c r="C81" s="131" t="s">
        <v>565</v>
      </c>
    </row>
    <row r="82" spans="1:3" x14ac:dyDescent="0.25">
      <c r="A82" s="129" t="s">
        <v>676</v>
      </c>
      <c r="B82" s="173" t="s">
        <v>677</v>
      </c>
      <c r="C82" s="131" t="s">
        <v>553</v>
      </c>
    </row>
    <row r="83" spans="1:3" x14ac:dyDescent="0.25">
      <c r="A83" s="129" t="s">
        <v>678</v>
      </c>
      <c r="B83" s="166">
        <v>30</v>
      </c>
      <c r="C83" s="131" t="s">
        <v>553</v>
      </c>
    </row>
    <row r="84" spans="1:3" x14ac:dyDescent="0.25">
      <c r="A84" s="129" t="s">
        <v>679</v>
      </c>
      <c r="B84" s="166">
        <v>12</v>
      </c>
      <c r="C84" s="131" t="s">
        <v>565</v>
      </c>
    </row>
    <row r="85" spans="1:3" s="73" customFormat="1" x14ac:dyDescent="0.25">
      <c r="A85" s="129" t="s">
        <v>680</v>
      </c>
      <c r="B85" s="172">
        <v>9.6</v>
      </c>
      <c r="C85" s="131" t="s">
        <v>565</v>
      </c>
    </row>
    <row r="86" spans="1:3" x14ac:dyDescent="0.25">
      <c r="A86" s="129" t="s">
        <v>681</v>
      </c>
      <c r="B86" s="166">
        <v>30</v>
      </c>
      <c r="C86" s="131" t="s">
        <v>553</v>
      </c>
    </row>
    <row r="87" spans="1:3" x14ac:dyDescent="0.25">
      <c r="A87" s="129" t="s">
        <v>682</v>
      </c>
      <c r="B87" s="170">
        <v>40</v>
      </c>
      <c r="C87" s="131" t="s">
        <v>553</v>
      </c>
    </row>
    <row r="88" spans="1:3" x14ac:dyDescent="0.25">
      <c r="A88" s="129" t="s">
        <v>683</v>
      </c>
      <c r="B88" s="162">
        <v>25.35</v>
      </c>
      <c r="C88" s="131" t="s">
        <v>565</v>
      </c>
    </row>
    <row r="89" spans="1:3" x14ac:dyDescent="0.25">
      <c r="A89" s="129" t="s">
        <v>684</v>
      </c>
      <c r="B89" s="162">
        <v>12</v>
      </c>
      <c r="C89" s="131" t="s">
        <v>565</v>
      </c>
    </row>
    <row r="90" spans="1:3" x14ac:dyDescent="0.25">
      <c r="A90" s="129" t="s">
        <v>685</v>
      </c>
      <c r="B90" s="170">
        <v>15</v>
      </c>
      <c r="C90" s="131" t="s">
        <v>565</v>
      </c>
    </row>
    <row r="91" spans="1:3" s="73" customFormat="1" x14ac:dyDescent="0.25">
      <c r="A91" s="129" t="s">
        <v>686</v>
      </c>
      <c r="B91" s="162">
        <v>9.6</v>
      </c>
      <c r="C91" s="131" t="s">
        <v>565</v>
      </c>
    </row>
    <row r="92" spans="1:3" s="73" customFormat="1" x14ac:dyDescent="0.25">
      <c r="A92" s="178" t="s">
        <v>687</v>
      </c>
      <c r="B92" s="179">
        <v>30</v>
      </c>
      <c r="C92" s="180" t="s">
        <v>565</v>
      </c>
    </row>
    <row r="93" spans="1:3" ht="15.75" thickBot="1" x14ac:dyDescent="0.3">
      <c r="A93" s="181" t="s">
        <v>688</v>
      </c>
      <c r="B93" s="182" t="s">
        <v>689</v>
      </c>
      <c r="C93" s="149" t="s">
        <v>553</v>
      </c>
    </row>
    <row r="94" spans="1:3" ht="1.1499999999999999" customHeight="1" x14ac:dyDescent="0.25">
      <c r="A94" s="183"/>
      <c r="B94" s="184"/>
      <c r="C94" s="95"/>
    </row>
    <row r="95" spans="1:3" ht="36" customHeight="1" x14ac:dyDescent="0.25">
      <c r="A95" s="328" t="s">
        <v>588</v>
      </c>
      <c r="B95" s="329"/>
      <c r="C95" s="329"/>
    </row>
    <row r="96" spans="1:3" ht="49.5" customHeight="1" x14ac:dyDescent="0.25">
      <c r="A96" s="330" t="s">
        <v>690</v>
      </c>
      <c r="B96" s="331"/>
      <c r="C96" s="331"/>
    </row>
    <row r="97" spans="1:3" x14ac:dyDescent="0.25">
      <c r="A97" s="185" t="s">
        <v>691</v>
      </c>
      <c r="B97" s="184"/>
      <c r="C97" s="95"/>
    </row>
    <row r="98" spans="1:3" x14ac:dyDescent="0.25">
      <c r="A98" s="95"/>
      <c r="B98" s="184"/>
      <c r="C98" s="95"/>
    </row>
    <row r="101" spans="1:3" x14ac:dyDescent="0.25">
      <c r="A101" t="s">
        <v>692</v>
      </c>
    </row>
    <row r="102" spans="1:3" x14ac:dyDescent="0.25">
      <c r="A102" t="s">
        <v>693</v>
      </c>
    </row>
  </sheetData>
  <sheetProtection selectLockedCells="1" selectUnlockedCells="1"/>
  <mergeCells count="4">
    <mergeCell ref="A1:C1"/>
    <mergeCell ref="A2:C2"/>
    <mergeCell ref="A95:C95"/>
    <mergeCell ref="A96:C96"/>
  </mergeCells>
  <pageMargins left="0.7" right="0.7" top="0.75" bottom="0.75" header="0.3" footer="0.3"/>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34"/>
  <sheetViews>
    <sheetView workbookViewId="0">
      <selection activeCell="D1" sqref="D1:J1048576"/>
    </sheetView>
  </sheetViews>
  <sheetFormatPr defaultRowHeight="15" x14ac:dyDescent="0.25"/>
  <cols>
    <col min="1" max="1" width="32.28515625" bestFit="1" customWidth="1"/>
    <col min="2" max="2" width="49.28515625" customWidth="1"/>
    <col min="4" max="8" width="8.7109375" customWidth="1"/>
    <col min="9" max="42" width="9.140625" customWidth="1"/>
  </cols>
  <sheetData>
    <row r="1" spans="1:3" ht="22.5" x14ac:dyDescent="0.25">
      <c r="A1" s="321" t="s">
        <v>389</v>
      </c>
      <c r="B1" s="322"/>
      <c r="C1" s="323"/>
    </row>
    <row r="2" spans="1:3" ht="18.75" thickBot="1" x14ac:dyDescent="0.3">
      <c r="A2" s="324" t="s">
        <v>694</v>
      </c>
      <c r="B2" s="325"/>
      <c r="C2" s="326"/>
    </row>
    <row r="3" spans="1:3" ht="2.4500000000000002" customHeight="1" thickBot="1" x14ac:dyDescent="0.3">
      <c r="A3" s="186"/>
      <c r="B3" s="23"/>
      <c r="C3" s="187"/>
    </row>
    <row r="4" spans="1:3" ht="15.75" thickBot="1" x14ac:dyDescent="0.3">
      <c r="A4" s="154" t="s">
        <v>546</v>
      </c>
      <c r="B4" s="154" t="s">
        <v>547</v>
      </c>
      <c r="C4" s="156" t="s">
        <v>549</v>
      </c>
    </row>
    <row r="5" spans="1:3" x14ac:dyDescent="0.25">
      <c r="A5" s="188"/>
      <c r="B5" s="189" t="s">
        <v>590</v>
      </c>
      <c r="C5" s="190"/>
    </row>
    <row r="6" spans="1:3" ht="16.149999999999999" customHeight="1" x14ac:dyDescent="0.25">
      <c r="A6" s="191" t="s">
        <v>695</v>
      </c>
      <c r="B6" s="192" t="s">
        <v>696</v>
      </c>
      <c r="C6" s="193" t="s">
        <v>553</v>
      </c>
    </row>
    <row r="7" spans="1:3" ht="14.65" customHeight="1" x14ac:dyDescent="0.25">
      <c r="A7" s="191" t="s">
        <v>697</v>
      </c>
      <c r="B7" s="194" t="s">
        <v>698</v>
      </c>
      <c r="C7" s="193" t="s">
        <v>553</v>
      </c>
    </row>
    <row r="8" spans="1:3" x14ac:dyDescent="0.25">
      <c r="A8" s="191" t="s">
        <v>699</v>
      </c>
      <c r="B8" s="194" t="s">
        <v>700</v>
      </c>
      <c r="C8" s="193" t="s">
        <v>553</v>
      </c>
    </row>
    <row r="9" spans="1:3" x14ac:dyDescent="0.25">
      <c r="A9" s="13" t="s">
        <v>701</v>
      </c>
      <c r="B9" s="194" t="s">
        <v>702</v>
      </c>
      <c r="C9" s="195" t="s">
        <v>553</v>
      </c>
    </row>
    <row r="10" spans="1:3" x14ac:dyDescent="0.25">
      <c r="A10" s="196" t="s">
        <v>8</v>
      </c>
      <c r="B10" s="197" t="s">
        <v>652</v>
      </c>
      <c r="C10" s="198" t="s">
        <v>565</v>
      </c>
    </row>
    <row r="11" spans="1:3" x14ac:dyDescent="0.25">
      <c r="A11" s="196" t="s">
        <v>33</v>
      </c>
      <c r="B11" s="197" t="s">
        <v>652</v>
      </c>
      <c r="C11" s="198" t="s">
        <v>565</v>
      </c>
    </row>
    <row r="12" spans="1:3" x14ac:dyDescent="0.25">
      <c r="A12" s="13" t="s">
        <v>11</v>
      </c>
      <c r="B12" s="199" t="s">
        <v>652</v>
      </c>
      <c r="C12" s="195" t="s">
        <v>565</v>
      </c>
    </row>
    <row r="13" spans="1:3" x14ac:dyDescent="0.25">
      <c r="A13" s="13" t="s">
        <v>703</v>
      </c>
      <c r="B13" s="199" t="s">
        <v>652</v>
      </c>
      <c r="C13" s="195" t="s">
        <v>565</v>
      </c>
    </row>
    <row r="14" spans="1:3" x14ac:dyDescent="0.25">
      <c r="A14" s="13" t="s">
        <v>651</v>
      </c>
      <c r="B14" s="199" t="s">
        <v>652</v>
      </c>
      <c r="C14" s="195" t="s">
        <v>565</v>
      </c>
    </row>
    <row r="15" spans="1:3" x14ac:dyDescent="0.25">
      <c r="A15" s="13" t="s">
        <v>704</v>
      </c>
      <c r="B15" s="199" t="s">
        <v>652</v>
      </c>
      <c r="C15" s="195" t="s">
        <v>565</v>
      </c>
    </row>
    <row r="16" spans="1:3" x14ac:dyDescent="0.25">
      <c r="A16" s="13" t="s">
        <v>654</v>
      </c>
      <c r="B16" s="200">
        <v>40</v>
      </c>
      <c r="C16" s="195" t="s">
        <v>565</v>
      </c>
    </row>
    <row r="17" spans="1:3" x14ac:dyDescent="0.25">
      <c r="A17" s="13" t="s">
        <v>705</v>
      </c>
      <c r="B17" s="199" t="s">
        <v>652</v>
      </c>
      <c r="C17" s="195" t="s">
        <v>565</v>
      </c>
    </row>
    <row r="18" spans="1:3" x14ac:dyDescent="0.25">
      <c r="A18" s="13" t="s">
        <v>672</v>
      </c>
      <c r="B18" s="201">
        <v>40</v>
      </c>
      <c r="C18" s="195" t="s">
        <v>565</v>
      </c>
    </row>
    <row r="19" spans="1:3" x14ac:dyDescent="0.25">
      <c r="A19" s="13" t="s">
        <v>35</v>
      </c>
      <c r="B19" s="199" t="s">
        <v>652</v>
      </c>
      <c r="C19" s="195" t="s">
        <v>565</v>
      </c>
    </row>
    <row r="20" spans="1:3" x14ac:dyDescent="0.25">
      <c r="A20" s="13" t="s">
        <v>673</v>
      </c>
      <c r="B20" s="199" t="s">
        <v>674</v>
      </c>
      <c r="C20" s="195" t="s">
        <v>565</v>
      </c>
    </row>
    <row r="21" spans="1:3" x14ac:dyDescent="0.25">
      <c r="A21" s="13" t="s">
        <v>200</v>
      </c>
      <c r="B21" s="199" t="s">
        <v>652</v>
      </c>
      <c r="C21" s="195" t="s">
        <v>553</v>
      </c>
    </row>
    <row r="22" spans="1:3" x14ac:dyDescent="0.25">
      <c r="A22" s="13" t="s">
        <v>706</v>
      </c>
      <c r="B22" s="202">
        <v>40</v>
      </c>
      <c r="C22" s="195" t="s">
        <v>553</v>
      </c>
    </row>
    <row r="23" spans="1:3" x14ac:dyDescent="0.25">
      <c r="A23" s="13" t="s">
        <v>707</v>
      </c>
      <c r="B23" s="202">
        <v>35</v>
      </c>
      <c r="C23" s="195" t="s">
        <v>553</v>
      </c>
    </row>
    <row r="24" spans="1:3" x14ac:dyDescent="0.25">
      <c r="A24" s="13" t="s">
        <v>708</v>
      </c>
      <c r="B24" s="202">
        <v>30</v>
      </c>
      <c r="C24" s="195" t="s">
        <v>565</v>
      </c>
    </row>
    <row r="25" spans="1:3" s="73" customFormat="1" x14ac:dyDescent="0.25">
      <c r="A25" s="13" t="s">
        <v>709</v>
      </c>
      <c r="B25" s="200">
        <v>9.6</v>
      </c>
      <c r="C25" s="195" t="s">
        <v>565</v>
      </c>
    </row>
    <row r="26" spans="1:3" x14ac:dyDescent="0.25">
      <c r="A26" s="13" t="s">
        <v>710</v>
      </c>
      <c r="B26" s="200">
        <v>40</v>
      </c>
      <c r="C26" s="195" t="s">
        <v>553</v>
      </c>
    </row>
    <row r="27" spans="1:3" x14ac:dyDescent="0.25">
      <c r="A27" s="13" t="s">
        <v>711</v>
      </c>
      <c r="B27" s="203">
        <v>12</v>
      </c>
      <c r="C27" s="195" t="s">
        <v>565</v>
      </c>
    </row>
    <row r="28" spans="1:3" x14ac:dyDescent="0.25">
      <c r="A28" s="13" t="s">
        <v>712</v>
      </c>
      <c r="B28" s="203">
        <v>15</v>
      </c>
      <c r="C28" s="195" t="s">
        <v>565</v>
      </c>
    </row>
    <row r="29" spans="1:3" s="73" customFormat="1" x14ac:dyDescent="0.25">
      <c r="A29" s="13" t="s">
        <v>713</v>
      </c>
      <c r="B29" s="203">
        <v>9.6</v>
      </c>
      <c r="C29" s="195" t="s">
        <v>565</v>
      </c>
    </row>
    <row r="30" spans="1:3" x14ac:dyDescent="0.25">
      <c r="A30" s="13" t="s">
        <v>714</v>
      </c>
      <c r="B30" s="203">
        <v>30</v>
      </c>
      <c r="C30" s="195" t="s">
        <v>565</v>
      </c>
    </row>
    <row r="31" spans="1:3" ht="15.75" thickBot="1" x14ac:dyDescent="0.3">
      <c r="A31" s="17" t="s">
        <v>123</v>
      </c>
      <c r="B31" s="204" t="s">
        <v>674</v>
      </c>
      <c r="C31" s="205" t="s">
        <v>565</v>
      </c>
    </row>
    <row r="32" spans="1:3" ht="6.6" customHeight="1" x14ac:dyDescent="0.25">
      <c r="A32" s="206"/>
      <c r="B32" s="207"/>
      <c r="C32" s="207"/>
    </row>
    <row r="33" spans="1:3" ht="39.4" customHeight="1" x14ac:dyDescent="0.25">
      <c r="A33" s="328" t="s">
        <v>588</v>
      </c>
      <c r="B33" s="328"/>
      <c r="C33" s="328"/>
    </row>
    <row r="34" spans="1:3" ht="66.400000000000006" customHeight="1" x14ac:dyDescent="0.25">
      <c r="A34" s="328" t="s">
        <v>715</v>
      </c>
      <c r="B34" s="328"/>
      <c r="C34" s="328"/>
    </row>
  </sheetData>
  <sheetProtection selectLockedCells="1" selectUnlockedCells="1"/>
  <mergeCells count="4">
    <mergeCell ref="A1:C1"/>
    <mergeCell ref="A2:C2"/>
    <mergeCell ref="A33:C33"/>
    <mergeCell ref="A34:C34"/>
  </mergeCells>
  <pageMargins left="0.7" right="0.7" top="0.75" bottom="0.75" header="0.3" footer="0.3"/>
  <pageSetup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4"/>
  <sheetViews>
    <sheetView zoomScaleNormal="100" workbookViewId="0">
      <selection activeCell="U17" sqref="U17"/>
    </sheetView>
  </sheetViews>
  <sheetFormatPr defaultRowHeight="12.75" x14ac:dyDescent="0.2"/>
  <cols>
    <col min="1" max="1" width="9.28515625" style="208" bestFit="1" customWidth="1"/>
    <col min="2" max="2" width="10.42578125" style="208" bestFit="1" customWidth="1"/>
    <col min="3" max="3" width="10" style="208" hidden="1" customWidth="1"/>
    <col min="4" max="4" width="3.7109375" style="208" customWidth="1"/>
    <col min="5" max="10" width="11.7109375" style="208" customWidth="1"/>
    <col min="11" max="11" width="13.28515625" style="208" customWidth="1"/>
    <col min="12" max="12" width="12.85546875" style="208" customWidth="1"/>
    <col min="13" max="13" width="4.140625" style="208" customWidth="1"/>
    <col min="14" max="252" width="9.140625" style="208"/>
    <col min="253" max="253" width="9.28515625" style="208" bestFit="1" customWidth="1"/>
    <col min="254" max="254" width="10.42578125" style="208" bestFit="1" customWidth="1"/>
    <col min="255" max="255" width="0" style="208" hidden="1" customWidth="1"/>
    <col min="256" max="256" width="3.7109375" style="208" customWidth="1"/>
    <col min="257" max="262" width="11.7109375" style="208" customWidth="1"/>
    <col min="263" max="263" width="13.28515625" style="208" customWidth="1"/>
    <col min="264" max="264" width="12.85546875" style="208" customWidth="1"/>
    <col min="265" max="265" width="4.140625" style="208" customWidth="1"/>
    <col min="266" max="267" width="12.85546875" style="208" customWidth="1"/>
    <col min="268" max="268" width="14" style="208" bestFit="1" customWidth="1"/>
    <col min="269" max="269" width="14.42578125" style="208" customWidth="1"/>
    <col min="270" max="508" width="9.140625" style="208"/>
    <col min="509" max="509" width="9.28515625" style="208" bestFit="1" customWidth="1"/>
    <col min="510" max="510" width="10.42578125" style="208" bestFit="1" customWidth="1"/>
    <col min="511" max="511" width="0" style="208" hidden="1" customWidth="1"/>
    <col min="512" max="512" width="3.7109375" style="208" customWidth="1"/>
    <col min="513" max="518" width="11.7109375" style="208" customWidth="1"/>
    <col min="519" max="519" width="13.28515625" style="208" customWidth="1"/>
    <col min="520" max="520" width="12.85546875" style="208" customWidth="1"/>
    <col min="521" max="521" width="4.140625" style="208" customWidth="1"/>
    <col min="522" max="523" width="12.85546875" style="208" customWidth="1"/>
    <col min="524" max="524" width="14" style="208" bestFit="1" customWidth="1"/>
    <col min="525" max="525" width="14.42578125" style="208" customWidth="1"/>
    <col min="526" max="764" width="9.140625" style="208"/>
    <col min="765" max="765" width="9.28515625" style="208" bestFit="1" customWidth="1"/>
    <col min="766" max="766" width="10.42578125" style="208" bestFit="1" customWidth="1"/>
    <col min="767" max="767" width="0" style="208" hidden="1" customWidth="1"/>
    <col min="768" max="768" width="3.7109375" style="208" customWidth="1"/>
    <col min="769" max="774" width="11.7109375" style="208" customWidth="1"/>
    <col min="775" max="775" width="13.28515625" style="208" customWidth="1"/>
    <col min="776" max="776" width="12.85546875" style="208" customWidth="1"/>
    <col min="777" max="777" width="4.140625" style="208" customWidth="1"/>
    <col min="778" max="779" width="12.85546875" style="208" customWidth="1"/>
    <col min="780" max="780" width="14" style="208" bestFit="1" customWidth="1"/>
    <col min="781" max="781" width="14.42578125" style="208" customWidth="1"/>
    <col min="782" max="1020" width="9.140625" style="208"/>
    <col min="1021" max="1021" width="9.28515625" style="208" bestFit="1" customWidth="1"/>
    <col min="1022" max="1022" width="10.42578125" style="208" bestFit="1" customWidth="1"/>
    <col min="1023" max="1023" width="0" style="208" hidden="1" customWidth="1"/>
    <col min="1024" max="1024" width="3.7109375" style="208" customWidth="1"/>
    <col min="1025" max="1030" width="11.7109375" style="208" customWidth="1"/>
    <col min="1031" max="1031" width="13.28515625" style="208" customWidth="1"/>
    <col min="1032" max="1032" width="12.85546875" style="208" customWidth="1"/>
    <col min="1033" max="1033" width="4.140625" style="208" customWidth="1"/>
    <col min="1034" max="1035" width="12.85546875" style="208" customWidth="1"/>
    <col min="1036" max="1036" width="14" style="208" bestFit="1" customWidth="1"/>
    <col min="1037" max="1037" width="14.42578125" style="208" customWidth="1"/>
    <col min="1038" max="1276" width="9.140625" style="208"/>
    <col min="1277" max="1277" width="9.28515625" style="208" bestFit="1" customWidth="1"/>
    <col min="1278" max="1278" width="10.42578125" style="208" bestFit="1" customWidth="1"/>
    <col min="1279" max="1279" width="0" style="208" hidden="1" customWidth="1"/>
    <col min="1280" max="1280" width="3.7109375" style="208" customWidth="1"/>
    <col min="1281" max="1286" width="11.7109375" style="208" customWidth="1"/>
    <col min="1287" max="1287" width="13.28515625" style="208" customWidth="1"/>
    <col min="1288" max="1288" width="12.85546875" style="208" customWidth="1"/>
    <col min="1289" max="1289" width="4.140625" style="208" customWidth="1"/>
    <col min="1290" max="1291" width="12.85546875" style="208" customWidth="1"/>
    <col min="1292" max="1292" width="14" style="208" bestFit="1" customWidth="1"/>
    <col min="1293" max="1293" width="14.42578125" style="208" customWidth="1"/>
    <col min="1294" max="1532" width="9.140625" style="208"/>
    <col min="1533" max="1533" width="9.28515625" style="208" bestFit="1" customWidth="1"/>
    <col min="1534" max="1534" width="10.42578125" style="208" bestFit="1" customWidth="1"/>
    <col min="1535" max="1535" width="0" style="208" hidden="1" customWidth="1"/>
    <col min="1536" max="1536" width="3.7109375" style="208" customWidth="1"/>
    <col min="1537" max="1542" width="11.7109375" style="208" customWidth="1"/>
    <col min="1543" max="1543" width="13.28515625" style="208" customWidth="1"/>
    <col min="1544" max="1544" width="12.85546875" style="208" customWidth="1"/>
    <col min="1545" max="1545" width="4.140625" style="208" customWidth="1"/>
    <col min="1546" max="1547" width="12.85546875" style="208" customWidth="1"/>
    <col min="1548" max="1548" width="14" style="208" bestFit="1" customWidth="1"/>
    <col min="1549" max="1549" width="14.42578125" style="208" customWidth="1"/>
    <col min="1550" max="1788" width="9.140625" style="208"/>
    <col min="1789" max="1789" width="9.28515625" style="208" bestFit="1" customWidth="1"/>
    <col min="1790" max="1790" width="10.42578125" style="208" bestFit="1" customWidth="1"/>
    <col min="1791" max="1791" width="0" style="208" hidden="1" customWidth="1"/>
    <col min="1792" max="1792" width="3.7109375" style="208" customWidth="1"/>
    <col min="1793" max="1798" width="11.7109375" style="208" customWidth="1"/>
    <col min="1799" max="1799" width="13.28515625" style="208" customWidth="1"/>
    <col min="1800" max="1800" width="12.85546875" style="208" customWidth="1"/>
    <col min="1801" max="1801" width="4.140625" style="208" customWidth="1"/>
    <col min="1802" max="1803" width="12.85546875" style="208" customWidth="1"/>
    <col min="1804" max="1804" width="14" style="208" bestFit="1" customWidth="1"/>
    <col min="1805" max="1805" width="14.42578125" style="208" customWidth="1"/>
    <col min="1806" max="2044" width="9.140625" style="208"/>
    <col min="2045" max="2045" width="9.28515625" style="208" bestFit="1" customWidth="1"/>
    <col min="2046" max="2046" width="10.42578125" style="208" bestFit="1" customWidth="1"/>
    <col min="2047" max="2047" width="0" style="208" hidden="1" customWidth="1"/>
    <col min="2048" max="2048" width="3.7109375" style="208" customWidth="1"/>
    <col min="2049" max="2054" width="11.7109375" style="208" customWidth="1"/>
    <col min="2055" max="2055" width="13.28515625" style="208" customWidth="1"/>
    <col min="2056" max="2056" width="12.85546875" style="208" customWidth="1"/>
    <col min="2057" max="2057" width="4.140625" style="208" customWidth="1"/>
    <col min="2058" max="2059" width="12.85546875" style="208" customWidth="1"/>
    <col min="2060" max="2060" width="14" style="208" bestFit="1" customWidth="1"/>
    <col min="2061" max="2061" width="14.42578125" style="208" customWidth="1"/>
    <col min="2062" max="2300" width="9.140625" style="208"/>
    <col min="2301" max="2301" width="9.28515625" style="208" bestFit="1" customWidth="1"/>
    <col min="2302" max="2302" width="10.42578125" style="208" bestFit="1" customWidth="1"/>
    <col min="2303" max="2303" width="0" style="208" hidden="1" customWidth="1"/>
    <col min="2304" max="2304" width="3.7109375" style="208" customWidth="1"/>
    <col min="2305" max="2310" width="11.7109375" style="208" customWidth="1"/>
    <col min="2311" max="2311" width="13.28515625" style="208" customWidth="1"/>
    <col min="2312" max="2312" width="12.85546875" style="208" customWidth="1"/>
    <col min="2313" max="2313" width="4.140625" style="208" customWidth="1"/>
    <col min="2314" max="2315" width="12.85546875" style="208" customWidth="1"/>
    <col min="2316" max="2316" width="14" style="208" bestFit="1" customWidth="1"/>
    <col min="2317" max="2317" width="14.42578125" style="208" customWidth="1"/>
    <col min="2318" max="2556" width="9.140625" style="208"/>
    <col min="2557" max="2557" width="9.28515625" style="208" bestFit="1" customWidth="1"/>
    <col min="2558" max="2558" width="10.42578125" style="208" bestFit="1" customWidth="1"/>
    <col min="2559" max="2559" width="0" style="208" hidden="1" customWidth="1"/>
    <col min="2560" max="2560" width="3.7109375" style="208" customWidth="1"/>
    <col min="2561" max="2566" width="11.7109375" style="208" customWidth="1"/>
    <col min="2567" max="2567" width="13.28515625" style="208" customWidth="1"/>
    <col min="2568" max="2568" width="12.85546875" style="208" customWidth="1"/>
    <col min="2569" max="2569" width="4.140625" style="208" customWidth="1"/>
    <col min="2570" max="2571" width="12.85546875" style="208" customWidth="1"/>
    <col min="2572" max="2572" width="14" style="208" bestFit="1" customWidth="1"/>
    <col min="2573" max="2573" width="14.42578125" style="208" customWidth="1"/>
    <col min="2574" max="2812" width="9.140625" style="208"/>
    <col min="2813" max="2813" width="9.28515625" style="208" bestFit="1" customWidth="1"/>
    <col min="2814" max="2814" width="10.42578125" style="208" bestFit="1" customWidth="1"/>
    <col min="2815" max="2815" width="0" style="208" hidden="1" customWidth="1"/>
    <col min="2816" max="2816" width="3.7109375" style="208" customWidth="1"/>
    <col min="2817" max="2822" width="11.7109375" style="208" customWidth="1"/>
    <col min="2823" max="2823" width="13.28515625" style="208" customWidth="1"/>
    <col min="2824" max="2824" width="12.85546875" style="208" customWidth="1"/>
    <col min="2825" max="2825" width="4.140625" style="208" customWidth="1"/>
    <col min="2826" max="2827" width="12.85546875" style="208" customWidth="1"/>
    <col min="2828" max="2828" width="14" style="208" bestFit="1" customWidth="1"/>
    <col min="2829" max="2829" width="14.42578125" style="208" customWidth="1"/>
    <col min="2830" max="3068" width="9.140625" style="208"/>
    <col min="3069" max="3069" width="9.28515625" style="208" bestFit="1" customWidth="1"/>
    <col min="3070" max="3070" width="10.42578125" style="208" bestFit="1" customWidth="1"/>
    <col min="3071" max="3071" width="0" style="208" hidden="1" customWidth="1"/>
    <col min="3072" max="3072" width="3.7109375" style="208" customWidth="1"/>
    <col min="3073" max="3078" width="11.7109375" style="208" customWidth="1"/>
    <col min="3079" max="3079" width="13.28515625" style="208" customWidth="1"/>
    <col min="3080" max="3080" width="12.85546875" style="208" customWidth="1"/>
    <col min="3081" max="3081" width="4.140625" style="208" customWidth="1"/>
    <col min="3082" max="3083" width="12.85546875" style="208" customWidth="1"/>
    <col min="3084" max="3084" width="14" style="208" bestFit="1" customWidth="1"/>
    <col min="3085" max="3085" width="14.42578125" style="208" customWidth="1"/>
    <col min="3086" max="3324" width="9.140625" style="208"/>
    <col min="3325" max="3325" width="9.28515625" style="208" bestFit="1" customWidth="1"/>
    <col min="3326" max="3326" width="10.42578125" style="208" bestFit="1" customWidth="1"/>
    <col min="3327" max="3327" width="0" style="208" hidden="1" customWidth="1"/>
    <col min="3328" max="3328" width="3.7109375" style="208" customWidth="1"/>
    <col min="3329" max="3334" width="11.7109375" style="208" customWidth="1"/>
    <col min="3335" max="3335" width="13.28515625" style="208" customWidth="1"/>
    <col min="3336" max="3336" width="12.85546875" style="208" customWidth="1"/>
    <col min="3337" max="3337" width="4.140625" style="208" customWidth="1"/>
    <col min="3338" max="3339" width="12.85546875" style="208" customWidth="1"/>
    <col min="3340" max="3340" width="14" style="208" bestFit="1" customWidth="1"/>
    <col min="3341" max="3341" width="14.42578125" style="208" customWidth="1"/>
    <col min="3342" max="3580" width="9.140625" style="208"/>
    <col min="3581" max="3581" width="9.28515625" style="208" bestFit="1" customWidth="1"/>
    <col min="3582" max="3582" width="10.42578125" style="208" bestFit="1" customWidth="1"/>
    <col min="3583" max="3583" width="0" style="208" hidden="1" customWidth="1"/>
    <col min="3584" max="3584" width="3.7109375" style="208" customWidth="1"/>
    <col min="3585" max="3590" width="11.7109375" style="208" customWidth="1"/>
    <col min="3591" max="3591" width="13.28515625" style="208" customWidth="1"/>
    <col min="3592" max="3592" width="12.85546875" style="208" customWidth="1"/>
    <col min="3593" max="3593" width="4.140625" style="208" customWidth="1"/>
    <col min="3594" max="3595" width="12.85546875" style="208" customWidth="1"/>
    <col min="3596" max="3596" width="14" style="208" bestFit="1" customWidth="1"/>
    <col min="3597" max="3597" width="14.42578125" style="208" customWidth="1"/>
    <col min="3598" max="3836" width="9.140625" style="208"/>
    <col min="3837" max="3837" width="9.28515625" style="208" bestFit="1" customWidth="1"/>
    <col min="3838" max="3838" width="10.42578125" style="208" bestFit="1" customWidth="1"/>
    <col min="3839" max="3839" width="0" style="208" hidden="1" customWidth="1"/>
    <col min="3840" max="3840" width="3.7109375" style="208" customWidth="1"/>
    <col min="3841" max="3846" width="11.7109375" style="208" customWidth="1"/>
    <col min="3847" max="3847" width="13.28515625" style="208" customWidth="1"/>
    <col min="3848" max="3848" width="12.85546875" style="208" customWidth="1"/>
    <col min="3849" max="3849" width="4.140625" style="208" customWidth="1"/>
    <col min="3850" max="3851" width="12.85546875" style="208" customWidth="1"/>
    <col min="3852" max="3852" width="14" style="208" bestFit="1" customWidth="1"/>
    <col min="3853" max="3853" width="14.42578125" style="208" customWidth="1"/>
    <col min="3854" max="4092" width="9.140625" style="208"/>
    <col min="4093" max="4093" width="9.28515625" style="208" bestFit="1" customWidth="1"/>
    <col min="4094" max="4094" width="10.42578125" style="208" bestFit="1" customWidth="1"/>
    <col min="4095" max="4095" width="0" style="208" hidden="1" customWidth="1"/>
    <col min="4096" max="4096" width="3.7109375" style="208" customWidth="1"/>
    <col min="4097" max="4102" width="11.7109375" style="208" customWidth="1"/>
    <col min="4103" max="4103" width="13.28515625" style="208" customWidth="1"/>
    <col min="4104" max="4104" width="12.85546875" style="208" customWidth="1"/>
    <col min="4105" max="4105" width="4.140625" style="208" customWidth="1"/>
    <col min="4106" max="4107" width="12.85546875" style="208" customWidth="1"/>
    <col min="4108" max="4108" width="14" style="208" bestFit="1" customWidth="1"/>
    <col min="4109" max="4109" width="14.42578125" style="208" customWidth="1"/>
    <col min="4110" max="4348" width="9.140625" style="208"/>
    <col min="4349" max="4349" width="9.28515625" style="208" bestFit="1" customWidth="1"/>
    <col min="4350" max="4350" width="10.42578125" style="208" bestFit="1" customWidth="1"/>
    <col min="4351" max="4351" width="0" style="208" hidden="1" customWidth="1"/>
    <col min="4352" max="4352" width="3.7109375" style="208" customWidth="1"/>
    <col min="4353" max="4358" width="11.7109375" style="208" customWidth="1"/>
    <col min="4359" max="4359" width="13.28515625" style="208" customWidth="1"/>
    <col min="4360" max="4360" width="12.85546875" style="208" customWidth="1"/>
    <col min="4361" max="4361" width="4.140625" style="208" customWidth="1"/>
    <col min="4362" max="4363" width="12.85546875" style="208" customWidth="1"/>
    <col min="4364" max="4364" width="14" style="208" bestFit="1" customWidth="1"/>
    <col min="4365" max="4365" width="14.42578125" style="208" customWidth="1"/>
    <col min="4366" max="4604" width="9.140625" style="208"/>
    <col min="4605" max="4605" width="9.28515625" style="208" bestFit="1" customWidth="1"/>
    <col min="4606" max="4606" width="10.42578125" style="208" bestFit="1" customWidth="1"/>
    <col min="4607" max="4607" width="0" style="208" hidden="1" customWidth="1"/>
    <col min="4608" max="4608" width="3.7109375" style="208" customWidth="1"/>
    <col min="4609" max="4614" width="11.7109375" style="208" customWidth="1"/>
    <col min="4615" max="4615" width="13.28515625" style="208" customWidth="1"/>
    <col min="4616" max="4616" width="12.85546875" style="208" customWidth="1"/>
    <col min="4617" max="4617" width="4.140625" style="208" customWidth="1"/>
    <col min="4618" max="4619" width="12.85546875" style="208" customWidth="1"/>
    <col min="4620" max="4620" width="14" style="208" bestFit="1" customWidth="1"/>
    <col min="4621" max="4621" width="14.42578125" style="208" customWidth="1"/>
    <col min="4622" max="4860" width="9.140625" style="208"/>
    <col min="4861" max="4861" width="9.28515625" style="208" bestFit="1" customWidth="1"/>
    <col min="4862" max="4862" width="10.42578125" style="208" bestFit="1" customWidth="1"/>
    <col min="4863" max="4863" width="0" style="208" hidden="1" customWidth="1"/>
    <col min="4864" max="4864" width="3.7109375" style="208" customWidth="1"/>
    <col min="4865" max="4870" width="11.7109375" style="208" customWidth="1"/>
    <col min="4871" max="4871" width="13.28515625" style="208" customWidth="1"/>
    <col min="4872" max="4872" width="12.85546875" style="208" customWidth="1"/>
    <col min="4873" max="4873" width="4.140625" style="208" customWidth="1"/>
    <col min="4874" max="4875" width="12.85546875" style="208" customWidth="1"/>
    <col min="4876" max="4876" width="14" style="208" bestFit="1" customWidth="1"/>
    <col min="4877" max="4877" width="14.42578125" style="208" customWidth="1"/>
    <col min="4878" max="5116" width="9.140625" style="208"/>
    <col min="5117" max="5117" width="9.28515625" style="208" bestFit="1" customWidth="1"/>
    <col min="5118" max="5118" width="10.42578125" style="208" bestFit="1" customWidth="1"/>
    <col min="5119" max="5119" width="0" style="208" hidden="1" customWidth="1"/>
    <col min="5120" max="5120" width="3.7109375" style="208" customWidth="1"/>
    <col min="5121" max="5126" width="11.7109375" style="208" customWidth="1"/>
    <col min="5127" max="5127" width="13.28515625" style="208" customWidth="1"/>
    <col min="5128" max="5128" width="12.85546875" style="208" customWidth="1"/>
    <col min="5129" max="5129" width="4.140625" style="208" customWidth="1"/>
    <col min="5130" max="5131" width="12.85546875" style="208" customWidth="1"/>
    <col min="5132" max="5132" width="14" style="208" bestFit="1" customWidth="1"/>
    <col min="5133" max="5133" width="14.42578125" style="208" customWidth="1"/>
    <col min="5134" max="5372" width="9.140625" style="208"/>
    <col min="5373" max="5373" width="9.28515625" style="208" bestFit="1" customWidth="1"/>
    <col min="5374" max="5374" width="10.42578125" style="208" bestFit="1" customWidth="1"/>
    <col min="5375" max="5375" width="0" style="208" hidden="1" customWidth="1"/>
    <col min="5376" max="5376" width="3.7109375" style="208" customWidth="1"/>
    <col min="5377" max="5382" width="11.7109375" style="208" customWidth="1"/>
    <col min="5383" max="5383" width="13.28515625" style="208" customWidth="1"/>
    <col min="5384" max="5384" width="12.85546875" style="208" customWidth="1"/>
    <col min="5385" max="5385" width="4.140625" style="208" customWidth="1"/>
    <col min="5386" max="5387" width="12.85546875" style="208" customWidth="1"/>
    <col min="5388" max="5388" width="14" style="208" bestFit="1" customWidth="1"/>
    <col min="5389" max="5389" width="14.42578125" style="208" customWidth="1"/>
    <col min="5390" max="5628" width="9.140625" style="208"/>
    <col min="5629" max="5629" width="9.28515625" style="208" bestFit="1" customWidth="1"/>
    <col min="5630" max="5630" width="10.42578125" style="208" bestFit="1" customWidth="1"/>
    <col min="5631" max="5631" width="0" style="208" hidden="1" customWidth="1"/>
    <col min="5632" max="5632" width="3.7109375" style="208" customWidth="1"/>
    <col min="5633" max="5638" width="11.7109375" style="208" customWidth="1"/>
    <col min="5639" max="5639" width="13.28515625" style="208" customWidth="1"/>
    <col min="5640" max="5640" width="12.85546875" style="208" customWidth="1"/>
    <col min="5641" max="5641" width="4.140625" style="208" customWidth="1"/>
    <col min="5642" max="5643" width="12.85546875" style="208" customWidth="1"/>
    <col min="5644" max="5644" width="14" style="208" bestFit="1" customWidth="1"/>
    <col min="5645" max="5645" width="14.42578125" style="208" customWidth="1"/>
    <col min="5646" max="5884" width="9.140625" style="208"/>
    <col min="5885" max="5885" width="9.28515625" style="208" bestFit="1" customWidth="1"/>
    <col min="5886" max="5886" width="10.42578125" style="208" bestFit="1" customWidth="1"/>
    <col min="5887" max="5887" width="0" style="208" hidden="1" customWidth="1"/>
    <col min="5888" max="5888" width="3.7109375" style="208" customWidth="1"/>
    <col min="5889" max="5894" width="11.7109375" style="208" customWidth="1"/>
    <col min="5895" max="5895" width="13.28515625" style="208" customWidth="1"/>
    <col min="5896" max="5896" width="12.85546875" style="208" customWidth="1"/>
    <col min="5897" max="5897" width="4.140625" style="208" customWidth="1"/>
    <col min="5898" max="5899" width="12.85546875" style="208" customWidth="1"/>
    <col min="5900" max="5900" width="14" style="208" bestFit="1" customWidth="1"/>
    <col min="5901" max="5901" width="14.42578125" style="208" customWidth="1"/>
    <col min="5902" max="6140" width="9.140625" style="208"/>
    <col min="6141" max="6141" width="9.28515625" style="208" bestFit="1" customWidth="1"/>
    <col min="6142" max="6142" width="10.42578125" style="208" bestFit="1" customWidth="1"/>
    <col min="6143" max="6143" width="0" style="208" hidden="1" customWidth="1"/>
    <col min="6144" max="6144" width="3.7109375" style="208" customWidth="1"/>
    <col min="6145" max="6150" width="11.7109375" style="208" customWidth="1"/>
    <col min="6151" max="6151" width="13.28515625" style="208" customWidth="1"/>
    <col min="6152" max="6152" width="12.85546875" style="208" customWidth="1"/>
    <col min="6153" max="6153" width="4.140625" style="208" customWidth="1"/>
    <col min="6154" max="6155" width="12.85546875" style="208" customWidth="1"/>
    <col min="6156" max="6156" width="14" style="208" bestFit="1" customWidth="1"/>
    <col min="6157" max="6157" width="14.42578125" style="208" customWidth="1"/>
    <col min="6158" max="6396" width="9.140625" style="208"/>
    <col min="6397" max="6397" width="9.28515625" style="208" bestFit="1" customWidth="1"/>
    <col min="6398" max="6398" width="10.42578125" style="208" bestFit="1" customWidth="1"/>
    <col min="6399" max="6399" width="0" style="208" hidden="1" customWidth="1"/>
    <col min="6400" max="6400" width="3.7109375" style="208" customWidth="1"/>
    <col min="6401" max="6406" width="11.7109375" style="208" customWidth="1"/>
    <col min="6407" max="6407" width="13.28515625" style="208" customWidth="1"/>
    <col min="6408" max="6408" width="12.85546875" style="208" customWidth="1"/>
    <col min="6409" max="6409" width="4.140625" style="208" customWidth="1"/>
    <col min="6410" max="6411" width="12.85546875" style="208" customWidth="1"/>
    <col min="6412" max="6412" width="14" style="208" bestFit="1" customWidth="1"/>
    <col min="6413" max="6413" width="14.42578125" style="208" customWidth="1"/>
    <col min="6414" max="6652" width="9.140625" style="208"/>
    <col min="6653" max="6653" width="9.28515625" style="208" bestFit="1" customWidth="1"/>
    <col min="6654" max="6654" width="10.42578125" style="208" bestFit="1" customWidth="1"/>
    <col min="6655" max="6655" width="0" style="208" hidden="1" customWidth="1"/>
    <col min="6656" max="6656" width="3.7109375" style="208" customWidth="1"/>
    <col min="6657" max="6662" width="11.7109375" style="208" customWidth="1"/>
    <col min="6663" max="6663" width="13.28515625" style="208" customWidth="1"/>
    <col min="6664" max="6664" width="12.85546875" style="208" customWidth="1"/>
    <col min="6665" max="6665" width="4.140625" style="208" customWidth="1"/>
    <col min="6666" max="6667" width="12.85546875" style="208" customWidth="1"/>
    <col min="6668" max="6668" width="14" style="208" bestFit="1" customWidth="1"/>
    <col min="6669" max="6669" width="14.42578125" style="208" customWidth="1"/>
    <col min="6670" max="6908" width="9.140625" style="208"/>
    <col min="6909" max="6909" width="9.28515625" style="208" bestFit="1" customWidth="1"/>
    <col min="6910" max="6910" width="10.42578125" style="208" bestFit="1" customWidth="1"/>
    <col min="6911" max="6911" width="0" style="208" hidden="1" customWidth="1"/>
    <col min="6912" max="6912" width="3.7109375" style="208" customWidth="1"/>
    <col min="6913" max="6918" width="11.7109375" style="208" customWidth="1"/>
    <col min="6919" max="6919" width="13.28515625" style="208" customWidth="1"/>
    <col min="6920" max="6920" width="12.85546875" style="208" customWidth="1"/>
    <col min="6921" max="6921" width="4.140625" style="208" customWidth="1"/>
    <col min="6922" max="6923" width="12.85546875" style="208" customWidth="1"/>
    <col min="6924" max="6924" width="14" style="208" bestFit="1" customWidth="1"/>
    <col min="6925" max="6925" width="14.42578125" style="208" customWidth="1"/>
    <col min="6926" max="7164" width="9.140625" style="208"/>
    <col min="7165" max="7165" width="9.28515625" style="208" bestFit="1" customWidth="1"/>
    <col min="7166" max="7166" width="10.42578125" style="208" bestFit="1" customWidth="1"/>
    <col min="7167" max="7167" width="0" style="208" hidden="1" customWidth="1"/>
    <col min="7168" max="7168" width="3.7109375" style="208" customWidth="1"/>
    <col min="7169" max="7174" width="11.7109375" style="208" customWidth="1"/>
    <col min="7175" max="7175" width="13.28515625" style="208" customWidth="1"/>
    <col min="7176" max="7176" width="12.85546875" style="208" customWidth="1"/>
    <col min="7177" max="7177" width="4.140625" style="208" customWidth="1"/>
    <col min="7178" max="7179" width="12.85546875" style="208" customWidth="1"/>
    <col min="7180" max="7180" width="14" style="208" bestFit="1" customWidth="1"/>
    <col min="7181" max="7181" width="14.42578125" style="208" customWidth="1"/>
    <col min="7182" max="7420" width="9.140625" style="208"/>
    <col min="7421" max="7421" width="9.28515625" style="208" bestFit="1" customWidth="1"/>
    <col min="7422" max="7422" width="10.42578125" style="208" bestFit="1" customWidth="1"/>
    <col min="7423" max="7423" width="0" style="208" hidden="1" customWidth="1"/>
    <col min="7424" max="7424" width="3.7109375" style="208" customWidth="1"/>
    <col min="7425" max="7430" width="11.7109375" style="208" customWidth="1"/>
    <col min="7431" max="7431" width="13.28515625" style="208" customWidth="1"/>
    <col min="7432" max="7432" width="12.85546875" style="208" customWidth="1"/>
    <col min="7433" max="7433" width="4.140625" style="208" customWidth="1"/>
    <col min="7434" max="7435" width="12.85546875" style="208" customWidth="1"/>
    <col min="7436" max="7436" width="14" style="208" bestFit="1" customWidth="1"/>
    <col min="7437" max="7437" width="14.42578125" style="208" customWidth="1"/>
    <col min="7438" max="7676" width="9.140625" style="208"/>
    <col min="7677" max="7677" width="9.28515625" style="208" bestFit="1" customWidth="1"/>
    <col min="7678" max="7678" width="10.42578125" style="208" bestFit="1" customWidth="1"/>
    <col min="7679" max="7679" width="0" style="208" hidden="1" customWidth="1"/>
    <col min="7680" max="7680" width="3.7109375" style="208" customWidth="1"/>
    <col min="7681" max="7686" width="11.7109375" style="208" customWidth="1"/>
    <col min="7687" max="7687" width="13.28515625" style="208" customWidth="1"/>
    <col min="7688" max="7688" width="12.85546875" style="208" customWidth="1"/>
    <col min="7689" max="7689" width="4.140625" style="208" customWidth="1"/>
    <col min="7690" max="7691" width="12.85546875" style="208" customWidth="1"/>
    <col min="7692" max="7692" width="14" style="208" bestFit="1" customWidth="1"/>
    <col min="7693" max="7693" width="14.42578125" style="208" customWidth="1"/>
    <col min="7694" max="7932" width="9.140625" style="208"/>
    <col min="7933" max="7933" width="9.28515625" style="208" bestFit="1" customWidth="1"/>
    <col min="7934" max="7934" width="10.42578125" style="208" bestFit="1" customWidth="1"/>
    <col min="7935" max="7935" width="0" style="208" hidden="1" customWidth="1"/>
    <col min="7936" max="7936" width="3.7109375" style="208" customWidth="1"/>
    <col min="7937" max="7942" width="11.7109375" style="208" customWidth="1"/>
    <col min="7943" max="7943" width="13.28515625" style="208" customWidth="1"/>
    <col min="7944" max="7944" width="12.85546875" style="208" customWidth="1"/>
    <col min="7945" max="7945" width="4.140625" style="208" customWidth="1"/>
    <col min="7946" max="7947" width="12.85546875" style="208" customWidth="1"/>
    <col min="7948" max="7948" width="14" style="208" bestFit="1" customWidth="1"/>
    <col min="7949" max="7949" width="14.42578125" style="208" customWidth="1"/>
    <col min="7950" max="8188" width="9.140625" style="208"/>
    <col min="8189" max="8189" width="9.28515625" style="208" bestFit="1" customWidth="1"/>
    <col min="8190" max="8190" width="10.42578125" style="208" bestFit="1" customWidth="1"/>
    <col min="8191" max="8191" width="0" style="208" hidden="1" customWidth="1"/>
    <col min="8192" max="8192" width="3.7109375" style="208" customWidth="1"/>
    <col min="8193" max="8198" width="11.7109375" style="208" customWidth="1"/>
    <col min="8199" max="8199" width="13.28515625" style="208" customWidth="1"/>
    <col min="8200" max="8200" width="12.85546875" style="208" customWidth="1"/>
    <col min="8201" max="8201" width="4.140625" style="208" customWidth="1"/>
    <col min="8202" max="8203" width="12.85546875" style="208" customWidth="1"/>
    <col min="8204" max="8204" width="14" style="208" bestFit="1" customWidth="1"/>
    <col min="8205" max="8205" width="14.42578125" style="208" customWidth="1"/>
    <col min="8206" max="8444" width="9.140625" style="208"/>
    <col min="8445" max="8445" width="9.28515625" style="208" bestFit="1" customWidth="1"/>
    <col min="8446" max="8446" width="10.42578125" style="208" bestFit="1" customWidth="1"/>
    <col min="8447" max="8447" width="0" style="208" hidden="1" customWidth="1"/>
    <col min="8448" max="8448" width="3.7109375" style="208" customWidth="1"/>
    <col min="8449" max="8454" width="11.7109375" style="208" customWidth="1"/>
    <col min="8455" max="8455" width="13.28515625" style="208" customWidth="1"/>
    <col min="8456" max="8456" width="12.85546875" style="208" customWidth="1"/>
    <col min="8457" max="8457" width="4.140625" style="208" customWidth="1"/>
    <col min="8458" max="8459" width="12.85546875" style="208" customWidth="1"/>
    <col min="8460" max="8460" width="14" style="208" bestFit="1" customWidth="1"/>
    <col min="8461" max="8461" width="14.42578125" style="208" customWidth="1"/>
    <col min="8462" max="8700" width="9.140625" style="208"/>
    <col min="8701" max="8701" width="9.28515625" style="208" bestFit="1" customWidth="1"/>
    <col min="8702" max="8702" width="10.42578125" style="208" bestFit="1" customWidth="1"/>
    <col min="8703" max="8703" width="0" style="208" hidden="1" customWidth="1"/>
    <col min="8704" max="8704" width="3.7109375" style="208" customWidth="1"/>
    <col min="8705" max="8710" width="11.7109375" style="208" customWidth="1"/>
    <col min="8711" max="8711" width="13.28515625" style="208" customWidth="1"/>
    <col min="8712" max="8712" width="12.85546875" style="208" customWidth="1"/>
    <col min="8713" max="8713" width="4.140625" style="208" customWidth="1"/>
    <col min="8714" max="8715" width="12.85546875" style="208" customWidth="1"/>
    <col min="8716" max="8716" width="14" style="208" bestFit="1" customWidth="1"/>
    <col min="8717" max="8717" width="14.42578125" style="208" customWidth="1"/>
    <col min="8718" max="8956" width="9.140625" style="208"/>
    <col min="8957" max="8957" width="9.28515625" style="208" bestFit="1" customWidth="1"/>
    <col min="8958" max="8958" width="10.42578125" style="208" bestFit="1" customWidth="1"/>
    <col min="8959" max="8959" width="0" style="208" hidden="1" customWidth="1"/>
    <col min="8960" max="8960" width="3.7109375" style="208" customWidth="1"/>
    <col min="8961" max="8966" width="11.7109375" style="208" customWidth="1"/>
    <col min="8967" max="8967" width="13.28515625" style="208" customWidth="1"/>
    <col min="8968" max="8968" width="12.85546875" style="208" customWidth="1"/>
    <col min="8969" max="8969" width="4.140625" style="208" customWidth="1"/>
    <col min="8970" max="8971" width="12.85546875" style="208" customWidth="1"/>
    <col min="8972" max="8972" width="14" style="208" bestFit="1" customWidth="1"/>
    <col min="8973" max="8973" width="14.42578125" style="208" customWidth="1"/>
    <col min="8974" max="9212" width="9.140625" style="208"/>
    <col min="9213" max="9213" width="9.28515625" style="208" bestFit="1" customWidth="1"/>
    <col min="9214" max="9214" width="10.42578125" style="208" bestFit="1" customWidth="1"/>
    <col min="9215" max="9215" width="0" style="208" hidden="1" customWidth="1"/>
    <col min="9216" max="9216" width="3.7109375" style="208" customWidth="1"/>
    <col min="9217" max="9222" width="11.7109375" style="208" customWidth="1"/>
    <col min="9223" max="9223" width="13.28515625" style="208" customWidth="1"/>
    <col min="9224" max="9224" width="12.85546875" style="208" customWidth="1"/>
    <col min="9225" max="9225" width="4.140625" style="208" customWidth="1"/>
    <col min="9226" max="9227" width="12.85546875" style="208" customWidth="1"/>
    <col min="9228" max="9228" width="14" style="208" bestFit="1" customWidth="1"/>
    <col min="9229" max="9229" width="14.42578125" style="208" customWidth="1"/>
    <col min="9230" max="9468" width="9.140625" style="208"/>
    <col min="9469" max="9469" width="9.28515625" style="208" bestFit="1" customWidth="1"/>
    <col min="9470" max="9470" width="10.42578125" style="208" bestFit="1" customWidth="1"/>
    <col min="9471" max="9471" width="0" style="208" hidden="1" customWidth="1"/>
    <col min="9472" max="9472" width="3.7109375" style="208" customWidth="1"/>
    <col min="9473" max="9478" width="11.7109375" style="208" customWidth="1"/>
    <col min="9479" max="9479" width="13.28515625" style="208" customWidth="1"/>
    <col min="9480" max="9480" width="12.85546875" style="208" customWidth="1"/>
    <col min="9481" max="9481" width="4.140625" style="208" customWidth="1"/>
    <col min="9482" max="9483" width="12.85546875" style="208" customWidth="1"/>
    <col min="9484" max="9484" width="14" style="208" bestFit="1" customWidth="1"/>
    <col min="9485" max="9485" width="14.42578125" style="208" customWidth="1"/>
    <col min="9486" max="9724" width="9.140625" style="208"/>
    <col min="9725" max="9725" width="9.28515625" style="208" bestFit="1" customWidth="1"/>
    <col min="9726" max="9726" width="10.42578125" style="208" bestFit="1" customWidth="1"/>
    <col min="9727" max="9727" width="0" style="208" hidden="1" customWidth="1"/>
    <col min="9728" max="9728" width="3.7109375" style="208" customWidth="1"/>
    <col min="9729" max="9734" width="11.7109375" style="208" customWidth="1"/>
    <col min="9735" max="9735" width="13.28515625" style="208" customWidth="1"/>
    <col min="9736" max="9736" width="12.85546875" style="208" customWidth="1"/>
    <col min="9737" max="9737" width="4.140625" style="208" customWidth="1"/>
    <col min="9738" max="9739" width="12.85546875" style="208" customWidth="1"/>
    <col min="9740" max="9740" width="14" style="208" bestFit="1" customWidth="1"/>
    <col min="9741" max="9741" width="14.42578125" style="208" customWidth="1"/>
    <col min="9742" max="9980" width="9.140625" style="208"/>
    <col min="9981" max="9981" width="9.28515625" style="208" bestFit="1" customWidth="1"/>
    <col min="9982" max="9982" width="10.42578125" style="208" bestFit="1" customWidth="1"/>
    <col min="9983" max="9983" width="0" style="208" hidden="1" customWidth="1"/>
    <col min="9984" max="9984" width="3.7109375" style="208" customWidth="1"/>
    <col min="9985" max="9990" width="11.7109375" style="208" customWidth="1"/>
    <col min="9991" max="9991" width="13.28515625" style="208" customWidth="1"/>
    <col min="9992" max="9992" width="12.85546875" style="208" customWidth="1"/>
    <col min="9993" max="9993" width="4.140625" style="208" customWidth="1"/>
    <col min="9994" max="9995" width="12.85546875" style="208" customWidth="1"/>
    <col min="9996" max="9996" width="14" style="208" bestFit="1" customWidth="1"/>
    <col min="9997" max="9997" width="14.42578125" style="208" customWidth="1"/>
    <col min="9998" max="10236" width="9.140625" style="208"/>
    <col min="10237" max="10237" width="9.28515625" style="208" bestFit="1" customWidth="1"/>
    <col min="10238" max="10238" width="10.42578125" style="208" bestFit="1" customWidth="1"/>
    <col min="10239" max="10239" width="0" style="208" hidden="1" customWidth="1"/>
    <col min="10240" max="10240" width="3.7109375" style="208" customWidth="1"/>
    <col min="10241" max="10246" width="11.7109375" style="208" customWidth="1"/>
    <col min="10247" max="10247" width="13.28515625" style="208" customWidth="1"/>
    <col min="10248" max="10248" width="12.85546875" style="208" customWidth="1"/>
    <col min="10249" max="10249" width="4.140625" style="208" customWidth="1"/>
    <col min="10250" max="10251" width="12.85546875" style="208" customWidth="1"/>
    <col min="10252" max="10252" width="14" style="208" bestFit="1" customWidth="1"/>
    <col min="10253" max="10253" width="14.42578125" style="208" customWidth="1"/>
    <col min="10254" max="10492" width="9.140625" style="208"/>
    <col min="10493" max="10493" width="9.28515625" style="208" bestFit="1" customWidth="1"/>
    <col min="10494" max="10494" width="10.42578125" style="208" bestFit="1" customWidth="1"/>
    <col min="10495" max="10495" width="0" style="208" hidden="1" customWidth="1"/>
    <col min="10496" max="10496" width="3.7109375" style="208" customWidth="1"/>
    <col min="10497" max="10502" width="11.7109375" style="208" customWidth="1"/>
    <col min="10503" max="10503" width="13.28515625" style="208" customWidth="1"/>
    <col min="10504" max="10504" width="12.85546875" style="208" customWidth="1"/>
    <col min="10505" max="10505" width="4.140625" style="208" customWidth="1"/>
    <col min="10506" max="10507" width="12.85546875" style="208" customWidth="1"/>
    <col min="10508" max="10508" width="14" style="208" bestFit="1" customWidth="1"/>
    <col min="10509" max="10509" width="14.42578125" style="208" customWidth="1"/>
    <col min="10510" max="10748" width="9.140625" style="208"/>
    <col min="10749" max="10749" width="9.28515625" style="208" bestFit="1" customWidth="1"/>
    <col min="10750" max="10750" width="10.42578125" style="208" bestFit="1" customWidth="1"/>
    <col min="10751" max="10751" width="0" style="208" hidden="1" customWidth="1"/>
    <col min="10752" max="10752" width="3.7109375" style="208" customWidth="1"/>
    <col min="10753" max="10758" width="11.7109375" style="208" customWidth="1"/>
    <col min="10759" max="10759" width="13.28515625" style="208" customWidth="1"/>
    <col min="10760" max="10760" width="12.85546875" style="208" customWidth="1"/>
    <col min="10761" max="10761" width="4.140625" style="208" customWidth="1"/>
    <col min="10762" max="10763" width="12.85546875" style="208" customWidth="1"/>
    <col min="10764" max="10764" width="14" style="208" bestFit="1" customWidth="1"/>
    <col min="10765" max="10765" width="14.42578125" style="208" customWidth="1"/>
    <col min="10766" max="11004" width="9.140625" style="208"/>
    <col min="11005" max="11005" width="9.28515625" style="208" bestFit="1" customWidth="1"/>
    <col min="11006" max="11006" width="10.42578125" style="208" bestFit="1" customWidth="1"/>
    <col min="11007" max="11007" width="0" style="208" hidden="1" customWidth="1"/>
    <col min="11008" max="11008" width="3.7109375" style="208" customWidth="1"/>
    <col min="11009" max="11014" width="11.7109375" style="208" customWidth="1"/>
    <col min="11015" max="11015" width="13.28515625" style="208" customWidth="1"/>
    <col min="11016" max="11016" width="12.85546875" style="208" customWidth="1"/>
    <col min="11017" max="11017" width="4.140625" style="208" customWidth="1"/>
    <col min="11018" max="11019" width="12.85546875" style="208" customWidth="1"/>
    <col min="11020" max="11020" width="14" style="208" bestFit="1" customWidth="1"/>
    <col min="11021" max="11021" width="14.42578125" style="208" customWidth="1"/>
    <col min="11022" max="11260" width="9.140625" style="208"/>
    <col min="11261" max="11261" width="9.28515625" style="208" bestFit="1" customWidth="1"/>
    <col min="11262" max="11262" width="10.42578125" style="208" bestFit="1" customWidth="1"/>
    <col min="11263" max="11263" width="0" style="208" hidden="1" customWidth="1"/>
    <col min="11264" max="11264" width="3.7109375" style="208" customWidth="1"/>
    <col min="11265" max="11270" width="11.7109375" style="208" customWidth="1"/>
    <col min="11271" max="11271" width="13.28515625" style="208" customWidth="1"/>
    <col min="11272" max="11272" width="12.85546875" style="208" customWidth="1"/>
    <col min="11273" max="11273" width="4.140625" style="208" customWidth="1"/>
    <col min="11274" max="11275" width="12.85546875" style="208" customWidth="1"/>
    <col min="11276" max="11276" width="14" style="208" bestFit="1" customWidth="1"/>
    <col min="11277" max="11277" width="14.42578125" style="208" customWidth="1"/>
    <col min="11278" max="11516" width="9.140625" style="208"/>
    <col min="11517" max="11517" width="9.28515625" style="208" bestFit="1" customWidth="1"/>
    <col min="11518" max="11518" width="10.42578125" style="208" bestFit="1" customWidth="1"/>
    <col min="11519" max="11519" width="0" style="208" hidden="1" customWidth="1"/>
    <col min="11520" max="11520" width="3.7109375" style="208" customWidth="1"/>
    <col min="11521" max="11526" width="11.7109375" style="208" customWidth="1"/>
    <col min="11527" max="11527" width="13.28515625" style="208" customWidth="1"/>
    <col min="11528" max="11528" width="12.85546875" style="208" customWidth="1"/>
    <col min="11529" max="11529" width="4.140625" style="208" customWidth="1"/>
    <col min="11530" max="11531" width="12.85546875" style="208" customWidth="1"/>
    <col min="11532" max="11532" width="14" style="208" bestFit="1" customWidth="1"/>
    <col min="11533" max="11533" width="14.42578125" style="208" customWidth="1"/>
    <col min="11534" max="11772" width="9.140625" style="208"/>
    <col min="11773" max="11773" width="9.28515625" style="208" bestFit="1" customWidth="1"/>
    <col min="11774" max="11774" width="10.42578125" style="208" bestFit="1" customWidth="1"/>
    <col min="11775" max="11775" width="0" style="208" hidden="1" customWidth="1"/>
    <col min="11776" max="11776" width="3.7109375" style="208" customWidth="1"/>
    <col min="11777" max="11782" width="11.7109375" style="208" customWidth="1"/>
    <col min="11783" max="11783" width="13.28515625" style="208" customWidth="1"/>
    <col min="11784" max="11784" width="12.85546875" style="208" customWidth="1"/>
    <col min="11785" max="11785" width="4.140625" style="208" customWidth="1"/>
    <col min="11786" max="11787" width="12.85546875" style="208" customWidth="1"/>
    <col min="11788" max="11788" width="14" style="208" bestFit="1" customWidth="1"/>
    <col min="11789" max="11789" width="14.42578125" style="208" customWidth="1"/>
    <col min="11790" max="12028" width="9.140625" style="208"/>
    <col min="12029" max="12029" width="9.28515625" style="208" bestFit="1" customWidth="1"/>
    <col min="12030" max="12030" width="10.42578125" style="208" bestFit="1" customWidth="1"/>
    <col min="12031" max="12031" width="0" style="208" hidden="1" customWidth="1"/>
    <col min="12032" max="12032" width="3.7109375" style="208" customWidth="1"/>
    <col min="12033" max="12038" width="11.7109375" style="208" customWidth="1"/>
    <col min="12039" max="12039" width="13.28515625" style="208" customWidth="1"/>
    <col min="12040" max="12040" width="12.85546875" style="208" customWidth="1"/>
    <col min="12041" max="12041" width="4.140625" style="208" customWidth="1"/>
    <col min="12042" max="12043" width="12.85546875" style="208" customWidth="1"/>
    <col min="12044" max="12044" width="14" style="208" bestFit="1" customWidth="1"/>
    <col min="12045" max="12045" width="14.42578125" style="208" customWidth="1"/>
    <col min="12046" max="12284" width="9.140625" style="208"/>
    <col min="12285" max="12285" width="9.28515625" style="208" bestFit="1" customWidth="1"/>
    <col min="12286" max="12286" width="10.42578125" style="208" bestFit="1" customWidth="1"/>
    <col min="12287" max="12287" width="0" style="208" hidden="1" customWidth="1"/>
    <col min="12288" max="12288" width="3.7109375" style="208" customWidth="1"/>
    <col min="12289" max="12294" width="11.7109375" style="208" customWidth="1"/>
    <col min="12295" max="12295" width="13.28515625" style="208" customWidth="1"/>
    <col min="12296" max="12296" width="12.85546875" style="208" customWidth="1"/>
    <col min="12297" max="12297" width="4.140625" style="208" customWidth="1"/>
    <col min="12298" max="12299" width="12.85546875" style="208" customWidth="1"/>
    <col min="12300" max="12300" width="14" style="208" bestFit="1" customWidth="1"/>
    <col min="12301" max="12301" width="14.42578125" style="208" customWidth="1"/>
    <col min="12302" max="12540" width="9.140625" style="208"/>
    <col min="12541" max="12541" width="9.28515625" style="208" bestFit="1" customWidth="1"/>
    <col min="12542" max="12542" width="10.42578125" style="208" bestFit="1" customWidth="1"/>
    <col min="12543" max="12543" width="0" style="208" hidden="1" customWidth="1"/>
    <col min="12544" max="12544" width="3.7109375" style="208" customWidth="1"/>
    <col min="12545" max="12550" width="11.7109375" style="208" customWidth="1"/>
    <col min="12551" max="12551" width="13.28515625" style="208" customWidth="1"/>
    <col min="12552" max="12552" width="12.85546875" style="208" customWidth="1"/>
    <col min="12553" max="12553" width="4.140625" style="208" customWidth="1"/>
    <col min="12554" max="12555" width="12.85546875" style="208" customWidth="1"/>
    <col min="12556" max="12556" width="14" style="208" bestFit="1" customWidth="1"/>
    <col min="12557" max="12557" width="14.42578125" style="208" customWidth="1"/>
    <col min="12558" max="12796" width="9.140625" style="208"/>
    <col min="12797" max="12797" width="9.28515625" style="208" bestFit="1" customWidth="1"/>
    <col min="12798" max="12798" width="10.42578125" style="208" bestFit="1" customWidth="1"/>
    <col min="12799" max="12799" width="0" style="208" hidden="1" customWidth="1"/>
    <col min="12800" max="12800" width="3.7109375" style="208" customWidth="1"/>
    <col min="12801" max="12806" width="11.7109375" style="208" customWidth="1"/>
    <col min="12807" max="12807" width="13.28515625" style="208" customWidth="1"/>
    <col min="12808" max="12808" width="12.85546875" style="208" customWidth="1"/>
    <col min="12809" max="12809" width="4.140625" style="208" customWidth="1"/>
    <col min="12810" max="12811" width="12.85546875" style="208" customWidth="1"/>
    <col min="12812" max="12812" width="14" style="208" bestFit="1" customWidth="1"/>
    <col min="12813" max="12813" width="14.42578125" style="208" customWidth="1"/>
    <col min="12814" max="13052" width="9.140625" style="208"/>
    <col min="13053" max="13053" width="9.28515625" style="208" bestFit="1" customWidth="1"/>
    <col min="13054" max="13054" width="10.42578125" style="208" bestFit="1" customWidth="1"/>
    <col min="13055" max="13055" width="0" style="208" hidden="1" customWidth="1"/>
    <col min="13056" max="13056" width="3.7109375" style="208" customWidth="1"/>
    <col min="13057" max="13062" width="11.7109375" style="208" customWidth="1"/>
    <col min="13063" max="13063" width="13.28515625" style="208" customWidth="1"/>
    <col min="13064" max="13064" width="12.85546875" style="208" customWidth="1"/>
    <col min="13065" max="13065" width="4.140625" style="208" customWidth="1"/>
    <col min="13066" max="13067" width="12.85546875" style="208" customWidth="1"/>
    <col min="13068" max="13068" width="14" style="208" bestFit="1" customWidth="1"/>
    <col min="13069" max="13069" width="14.42578125" style="208" customWidth="1"/>
    <col min="13070" max="13308" width="9.140625" style="208"/>
    <col min="13309" max="13309" width="9.28515625" style="208" bestFit="1" customWidth="1"/>
    <col min="13310" max="13310" width="10.42578125" style="208" bestFit="1" customWidth="1"/>
    <col min="13311" max="13311" width="0" style="208" hidden="1" customWidth="1"/>
    <col min="13312" max="13312" width="3.7109375" style="208" customWidth="1"/>
    <col min="13313" max="13318" width="11.7109375" style="208" customWidth="1"/>
    <col min="13319" max="13319" width="13.28515625" style="208" customWidth="1"/>
    <col min="13320" max="13320" width="12.85546875" style="208" customWidth="1"/>
    <col min="13321" max="13321" width="4.140625" style="208" customWidth="1"/>
    <col min="13322" max="13323" width="12.85546875" style="208" customWidth="1"/>
    <col min="13324" max="13324" width="14" style="208" bestFit="1" customWidth="1"/>
    <col min="13325" max="13325" width="14.42578125" style="208" customWidth="1"/>
    <col min="13326" max="13564" width="9.140625" style="208"/>
    <col min="13565" max="13565" width="9.28515625" style="208" bestFit="1" customWidth="1"/>
    <col min="13566" max="13566" width="10.42578125" style="208" bestFit="1" customWidth="1"/>
    <col min="13567" max="13567" width="0" style="208" hidden="1" customWidth="1"/>
    <col min="13568" max="13568" width="3.7109375" style="208" customWidth="1"/>
    <col min="13569" max="13574" width="11.7109375" style="208" customWidth="1"/>
    <col min="13575" max="13575" width="13.28515625" style="208" customWidth="1"/>
    <col min="13576" max="13576" width="12.85546875" style="208" customWidth="1"/>
    <col min="13577" max="13577" width="4.140625" style="208" customWidth="1"/>
    <col min="13578" max="13579" width="12.85546875" style="208" customWidth="1"/>
    <col min="13580" max="13580" width="14" style="208" bestFit="1" customWidth="1"/>
    <col min="13581" max="13581" width="14.42578125" style="208" customWidth="1"/>
    <col min="13582" max="13820" width="9.140625" style="208"/>
    <col min="13821" max="13821" width="9.28515625" style="208" bestFit="1" customWidth="1"/>
    <col min="13822" max="13822" width="10.42578125" style="208" bestFit="1" customWidth="1"/>
    <col min="13823" max="13823" width="0" style="208" hidden="1" customWidth="1"/>
    <col min="13824" max="13824" width="3.7109375" style="208" customWidth="1"/>
    <col min="13825" max="13830" width="11.7109375" style="208" customWidth="1"/>
    <col min="13831" max="13831" width="13.28515625" style="208" customWidth="1"/>
    <col min="13832" max="13832" width="12.85546875" style="208" customWidth="1"/>
    <col min="13833" max="13833" width="4.140625" style="208" customWidth="1"/>
    <col min="13834" max="13835" width="12.85546875" style="208" customWidth="1"/>
    <col min="13836" max="13836" width="14" style="208" bestFit="1" customWidth="1"/>
    <col min="13837" max="13837" width="14.42578125" style="208" customWidth="1"/>
    <col min="13838" max="14076" width="9.140625" style="208"/>
    <col min="14077" max="14077" width="9.28515625" style="208" bestFit="1" customWidth="1"/>
    <col min="14078" max="14078" width="10.42578125" style="208" bestFit="1" customWidth="1"/>
    <col min="14079" max="14079" width="0" style="208" hidden="1" customWidth="1"/>
    <col min="14080" max="14080" width="3.7109375" style="208" customWidth="1"/>
    <col min="14081" max="14086" width="11.7109375" style="208" customWidth="1"/>
    <col min="14087" max="14087" width="13.28515625" style="208" customWidth="1"/>
    <col min="14088" max="14088" width="12.85546875" style="208" customWidth="1"/>
    <col min="14089" max="14089" width="4.140625" style="208" customWidth="1"/>
    <col min="14090" max="14091" width="12.85546875" style="208" customWidth="1"/>
    <col min="14092" max="14092" width="14" style="208" bestFit="1" customWidth="1"/>
    <col min="14093" max="14093" width="14.42578125" style="208" customWidth="1"/>
    <col min="14094" max="14332" width="9.140625" style="208"/>
    <col min="14333" max="14333" width="9.28515625" style="208" bestFit="1" customWidth="1"/>
    <col min="14334" max="14334" width="10.42578125" style="208" bestFit="1" customWidth="1"/>
    <col min="14335" max="14335" width="0" style="208" hidden="1" customWidth="1"/>
    <col min="14336" max="14336" width="3.7109375" style="208" customWidth="1"/>
    <col min="14337" max="14342" width="11.7109375" style="208" customWidth="1"/>
    <col min="14343" max="14343" width="13.28515625" style="208" customWidth="1"/>
    <col min="14344" max="14344" width="12.85546875" style="208" customWidth="1"/>
    <col min="14345" max="14345" width="4.140625" style="208" customWidth="1"/>
    <col min="14346" max="14347" width="12.85546875" style="208" customWidth="1"/>
    <col min="14348" max="14348" width="14" style="208" bestFit="1" customWidth="1"/>
    <col min="14349" max="14349" width="14.42578125" style="208" customWidth="1"/>
    <col min="14350" max="14588" width="9.140625" style="208"/>
    <col min="14589" max="14589" width="9.28515625" style="208" bestFit="1" customWidth="1"/>
    <col min="14590" max="14590" width="10.42578125" style="208" bestFit="1" customWidth="1"/>
    <col min="14591" max="14591" width="0" style="208" hidden="1" customWidth="1"/>
    <col min="14592" max="14592" width="3.7109375" style="208" customWidth="1"/>
    <col min="14593" max="14598" width="11.7109375" style="208" customWidth="1"/>
    <col min="14599" max="14599" width="13.28515625" style="208" customWidth="1"/>
    <col min="14600" max="14600" width="12.85546875" style="208" customWidth="1"/>
    <col min="14601" max="14601" width="4.140625" style="208" customWidth="1"/>
    <col min="14602" max="14603" width="12.85546875" style="208" customWidth="1"/>
    <col min="14604" max="14604" width="14" style="208" bestFit="1" customWidth="1"/>
    <col min="14605" max="14605" width="14.42578125" style="208" customWidth="1"/>
    <col min="14606" max="14844" width="9.140625" style="208"/>
    <col min="14845" max="14845" width="9.28515625" style="208" bestFit="1" customWidth="1"/>
    <col min="14846" max="14846" width="10.42578125" style="208" bestFit="1" customWidth="1"/>
    <col min="14847" max="14847" width="0" style="208" hidden="1" customWidth="1"/>
    <col min="14848" max="14848" width="3.7109375" style="208" customWidth="1"/>
    <col min="14849" max="14854" width="11.7109375" style="208" customWidth="1"/>
    <col min="14855" max="14855" width="13.28515625" style="208" customWidth="1"/>
    <col min="14856" max="14856" width="12.85546875" style="208" customWidth="1"/>
    <col min="14857" max="14857" width="4.140625" style="208" customWidth="1"/>
    <col min="14858" max="14859" width="12.85546875" style="208" customWidth="1"/>
    <col min="14860" max="14860" width="14" style="208" bestFit="1" customWidth="1"/>
    <col min="14861" max="14861" width="14.42578125" style="208" customWidth="1"/>
    <col min="14862" max="15100" width="9.140625" style="208"/>
    <col min="15101" max="15101" width="9.28515625" style="208" bestFit="1" customWidth="1"/>
    <col min="15102" max="15102" width="10.42578125" style="208" bestFit="1" customWidth="1"/>
    <col min="15103" max="15103" width="0" style="208" hidden="1" customWidth="1"/>
    <col min="15104" max="15104" width="3.7109375" style="208" customWidth="1"/>
    <col min="15105" max="15110" width="11.7109375" style="208" customWidth="1"/>
    <col min="15111" max="15111" width="13.28515625" style="208" customWidth="1"/>
    <col min="15112" max="15112" width="12.85546875" style="208" customWidth="1"/>
    <col min="15113" max="15113" width="4.140625" style="208" customWidth="1"/>
    <col min="15114" max="15115" width="12.85546875" style="208" customWidth="1"/>
    <col min="15116" max="15116" width="14" style="208" bestFit="1" customWidth="1"/>
    <col min="15117" max="15117" width="14.42578125" style="208" customWidth="1"/>
    <col min="15118" max="15356" width="9.140625" style="208"/>
    <col min="15357" max="15357" width="9.28515625" style="208" bestFit="1" customWidth="1"/>
    <col min="15358" max="15358" width="10.42578125" style="208" bestFit="1" customWidth="1"/>
    <col min="15359" max="15359" width="0" style="208" hidden="1" customWidth="1"/>
    <col min="15360" max="15360" width="3.7109375" style="208" customWidth="1"/>
    <col min="15361" max="15366" width="11.7109375" style="208" customWidth="1"/>
    <col min="15367" max="15367" width="13.28515625" style="208" customWidth="1"/>
    <col min="15368" max="15368" width="12.85546875" style="208" customWidth="1"/>
    <col min="15369" max="15369" width="4.140625" style="208" customWidth="1"/>
    <col min="15370" max="15371" width="12.85546875" style="208" customWidth="1"/>
    <col min="15372" max="15372" width="14" style="208" bestFit="1" customWidth="1"/>
    <col min="15373" max="15373" width="14.42578125" style="208" customWidth="1"/>
    <col min="15374" max="15612" width="9.140625" style="208"/>
    <col min="15613" max="15613" width="9.28515625" style="208" bestFit="1" customWidth="1"/>
    <col min="15614" max="15614" width="10.42578125" style="208" bestFit="1" customWidth="1"/>
    <col min="15615" max="15615" width="0" style="208" hidden="1" customWidth="1"/>
    <col min="15616" max="15616" width="3.7109375" style="208" customWidth="1"/>
    <col min="15617" max="15622" width="11.7109375" style="208" customWidth="1"/>
    <col min="15623" max="15623" width="13.28515625" style="208" customWidth="1"/>
    <col min="15624" max="15624" width="12.85546875" style="208" customWidth="1"/>
    <col min="15625" max="15625" width="4.140625" style="208" customWidth="1"/>
    <col min="15626" max="15627" width="12.85546875" style="208" customWidth="1"/>
    <col min="15628" max="15628" width="14" style="208" bestFit="1" customWidth="1"/>
    <col min="15629" max="15629" width="14.42578125" style="208" customWidth="1"/>
    <col min="15630" max="15868" width="9.140625" style="208"/>
    <col min="15869" max="15869" width="9.28515625" style="208" bestFit="1" customWidth="1"/>
    <col min="15870" max="15870" width="10.42578125" style="208" bestFit="1" customWidth="1"/>
    <col min="15871" max="15871" width="0" style="208" hidden="1" customWidth="1"/>
    <col min="15872" max="15872" width="3.7109375" style="208" customWidth="1"/>
    <col min="15873" max="15878" width="11.7109375" style="208" customWidth="1"/>
    <col min="15879" max="15879" width="13.28515625" style="208" customWidth="1"/>
    <col min="15880" max="15880" width="12.85546875" style="208" customWidth="1"/>
    <col min="15881" max="15881" width="4.140625" style="208" customWidth="1"/>
    <col min="15882" max="15883" width="12.85546875" style="208" customWidth="1"/>
    <col min="15884" max="15884" width="14" style="208" bestFit="1" customWidth="1"/>
    <col min="15885" max="15885" width="14.42578125" style="208" customWidth="1"/>
    <col min="15886" max="16124" width="9.140625" style="208"/>
    <col min="16125" max="16125" width="9.28515625" style="208" bestFit="1" customWidth="1"/>
    <col min="16126" max="16126" width="10.42578125" style="208" bestFit="1" customWidth="1"/>
    <col min="16127" max="16127" width="0" style="208" hidden="1" customWidth="1"/>
    <col min="16128" max="16128" width="3.7109375" style="208" customWidth="1"/>
    <col min="16129" max="16134" width="11.7109375" style="208" customWidth="1"/>
    <col min="16135" max="16135" width="13.28515625" style="208" customWidth="1"/>
    <col min="16136" max="16136" width="12.85546875" style="208" customWidth="1"/>
    <col min="16137" max="16137" width="4.140625" style="208" customWidth="1"/>
    <col min="16138" max="16139" width="12.85546875" style="208" customWidth="1"/>
    <col min="16140" max="16140" width="14" style="208" bestFit="1" customWidth="1"/>
    <col min="16141" max="16141" width="14.42578125" style="208" customWidth="1"/>
    <col min="16142" max="16384" width="9.140625" style="208"/>
  </cols>
  <sheetData>
    <row r="1" spans="1:13" x14ac:dyDescent="0.2">
      <c r="A1" s="208" t="s">
        <v>0</v>
      </c>
      <c r="F1" s="209"/>
    </row>
    <row r="2" spans="1:13" x14ac:dyDescent="0.2">
      <c r="A2" s="208" t="s">
        <v>716</v>
      </c>
    </row>
    <row r="3" spans="1:13" x14ac:dyDescent="0.2">
      <c r="A3" s="208" t="s">
        <v>717</v>
      </c>
    </row>
    <row r="4" spans="1:13" ht="13.5" thickBot="1" x14ac:dyDescent="0.25">
      <c r="A4" s="208" t="s">
        <v>718</v>
      </c>
    </row>
    <row r="5" spans="1:13" ht="12.75" customHeight="1" x14ac:dyDescent="0.2">
      <c r="A5" s="210" t="s">
        <v>401</v>
      </c>
      <c r="B5" s="211" t="s">
        <v>719</v>
      </c>
      <c r="C5" s="212" t="s">
        <v>720</v>
      </c>
      <c r="E5" s="213" t="s">
        <v>721</v>
      </c>
      <c r="F5" s="213" t="s">
        <v>722</v>
      </c>
      <c r="G5" s="213" t="s">
        <v>723</v>
      </c>
      <c r="H5" s="213" t="s">
        <v>724</v>
      </c>
      <c r="I5" s="213" t="s">
        <v>725</v>
      </c>
      <c r="J5" s="213" t="s">
        <v>726</v>
      </c>
      <c r="K5" s="214" t="s">
        <v>723</v>
      </c>
      <c r="L5" s="332" t="s">
        <v>727</v>
      </c>
      <c r="M5" s="215"/>
    </row>
    <row r="6" spans="1:13" x14ac:dyDescent="0.2">
      <c r="A6" s="217"/>
      <c r="B6" s="218" t="s">
        <v>729</v>
      </c>
      <c r="C6" s="219" t="s">
        <v>730</v>
      </c>
      <c r="E6" s="220" t="s">
        <v>731</v>
      </c>
      <c r="F6" s="220" t="s">
        <v>731</v>
      </c>
      <c r="G6" s="220" t="s">
        <v>731</v>
      </c>
      <c r="H6" s="220" t="s">
        <v>731</v>
      </c>
      <c r="I6" s="220" t="s">
        <v>729</v>
      </c>
      <c r="J6" s="220" t="s">
        <v>731</v>
      </c>
      <c r="K6" s="221" t="s">
        <v>731</v>
      </c>
      <c r="L6" s="333"/>
      <c r="M6" s="215"/>
    </row>
    <row r="7" spans="1:13" ht="13.5" thickBot="1" x14ac:dyDescent="0.25">
      <c r="A7" s="223" t="s">
        <v>733</v>
      </c>
      <c r="B7" s="224" t="s">
        <v>734</v>
      </c>
      <c r="C7" s="225" t="s">
        <v>735</v>
      </c>
      <c r="E7" s="226" t="s">
        <v>734</v>
      </c>
      <c r="F7" s="226" t="s">
        <v>734</v>
      </c>
      <c r="G7" s="226" t="s">
        <v>734</v>
      </c>
      <c r="H7" s="226" t="s">
        <v>734</v>
      </c>
      <c r="I7" s="226" t="s">
        <v>734</v>
      </c>
      <c r="J7" s="226" t="s">
        <v>734</v>
      </c>
      <c r="K7" s="221" t="s">
        <v>734</v>
      </c>
      <c r="L7" s="333"/>
      <c r="M7" s="215"/>
    </row>
    <row r="8" spans="1:13" ht="15" x14ac:dyDescent="0.25">
      <c r="A8" s="227">
        <v>0</v>
      </c>
      <c r="B8" s="228">
        <f>'[1]35A ba '!C8</f>
        <v>50000</v>
      </c>
      <c r="C8" s="229">
        <f>(B8/193)*3</f>
        <v>777.20207253886019</v>
      </c>
      <c r="D8" s="230"/>
      <c r="E8" s="231">
        <f>(B8/192)*195</f>
        <v>50781.250000000007</v>
      </c>
      <c r="F8" s="231">
        <f>(B8/192)*197</f>
        <v>51302.083333333336</v>
      </c>
      <c r="G8" s="231">
        <f>(B8/192)*202</f>
        <v>52604.166666666672</v>
      </c>
      <c r="H8" s="231">
        <f>(B8/192)*212</f>
        <v>55208.333333333336</v>
      </c>
      <c r="I8" s="231">
        <f>(B8/192)*220</f>
        <v>57291.666666666672</v>
      </c>
      <c r="J8" s="231">
        <f>(B8/192)*245</f>
        <v>63802.083333333336</v>
      </c>
      <c r="K8" s="232" t="s">
        <v>732</v>
      </c>
      <c r="L8" s="333"/>
      <c r="M8" s="215"/>
    </row>
    <row r="9" spans="1:13" ht="15" x14ac:dyDescent="0.25">
      <c r="A9" s="227">
        <v>1</v>
      </c>
      <c r="B9" s="228">
        <f>'[1]35A ba '!C9</f>
        <v>50300</v>
      </c>
      <c r="C9" s="229">
        <f t="shared" ref="C9:C39" si="0">(B9/193)*3</f>
        <v>781.86528497409313</v>
      </c>
      <c r="D9" s="230"/>
      <c r="E9" s="231">
        <f t="shared" ref="E9:E39" si="1">(B9/192)*195</f>
        <v>51085.937500000007</v>
      </c>
      <c r="F9" s="231">
        <f t="shared" ref="F9:F38" si="2">(B9/192)*197</f>
        <v>51609.895833333336</v>
      </c>
      <c r="G9" s="231">
        <f t="shared" ref="G9:G39" si="3">(B9/192)*202</f>
        <v>52919.791666666672</v>
      </c>
      <c r="H9" s="231">
        <f t="shared" ref="H9:H39" si="4">(B9/192)*212</f>
        <v>55539.583333333336</v>
      </c>
      <c r="I9" s="231">
        <f t="shared" ref="I9:I39" si="5">(B9/192)*220</f>
        <v>57635.416666666672</v>
      </c>
      <c r="J9" s="231">
        <f t="shared" ref="J9:J39" si="6">(B9/192)*245</f>
        <v>64184.895833333336</v>
      </c>
      <c r="K9" s="232" t="s">
        <v>736</v>
      </c>
      <c r="L9" s="333"/>
      <c r="M9" s="215"/>
    </row>
    <row r="10" spans="1:13" ht="15" x14ac:dyDescent="0.25">
      <c r="A10" s="227">
        <v>2</v>
      </c>
      <c r="B10" s="228">
        <f>'[1]35A ba '!C10</f>
        <v>50601.8</v>
      </c>
      <c r="C10" s="229">
        <f t="shared" si="0"/>
        <v>786.55647668393794</v>
      </c>
      <c r="D10" s="230"/>
      <c r="E10" s="231">
        <f t="shared" si="1"/>
        <v>51392.453125</v>
      </c>
      <c r="F10" s="231">
        <f t="shared" si="2"/>
        <v>51919.555208333331</v>
      </c>
      <c r="G10" s="231">
        <f t="shared" si="3"/>
        <v>53237.310416666667</v>
      </c>
      <c r="H10" s="231">
        <f t="shared" si="4"/>
        <v>55872.820833333331</v>
      </c>
      <c r="I10" s="231">
        <f t="shared" si="5"/>
        <v>57981.229166666664</v>
      </c>
      <c r="J10" s="231">
        <f t="shared" si="6"/>
        <v>64570.005208333336</v>
      </c>
      <c r="K10" s="234" t="s">
        <v>737</v>
      </c>
      <c r="L10" s="333"/>
      <c r="M10" s="215"/>
    </row>
    <row r="11" spans="1:13" ht="15" x14ac:dyDescent="0.25">
      <c r="A11" s="227">
        <v>3</v>
      </c>
      <c r="B11" s="228">
        <f>'[1]35A ba '!C11</f>
        <v>50905.410800000005</v>
      </c>
      <c r="C11" s="229">
        <f t="shared" si="0"/>
        <v>791.27581554404151</v>
      </c>
      <c r="D11" s="230"/>
      <c r="E11" s="231">
        <f t="shared" si="1"/>
        <v>51700.807843750001</v>
      </c>
      <c r="F11" s="231">
        <f t="shared" si="2"/>
        <v>52231.072539583336</v>
      </c>
      <c r="G11" s="231">
        <f t="shared" si="3"/>
        <v>53556.734279166667</v>
      </c>
      <c r="H11" s="231">
        <f t="shared" si="4"/>
        <v>56208.057758333336</v>
      </c>
      <c r="I11" s="231">
        <f t="shared" si="5"/>
        <v>58329.11654166667</v>
      </c>
      <c r="J11" s="231">
        <f t="shared" si="6"/>
        <v>64957.425239583332</v>
      </c>
      <c r="K11" s="236">
        <f t="shared" ref="K11:K39" si="7">(G11*1.06)</f>
        <v>56770.138335916672</v>
      </c>
      <c r="L11" s="237">
        <f t="shared" ref="L11:L39" si="8">I11*1.06</f>
        <v>61828.863534166674</v>
      </c>
      <c r="M11" s="238"/>
    </row>
    <row r="12" spans="1:13" ht="15" x14ac:dyDescent="0.25">
      <c r="A12" s="227">
        <v>4</v>
      </c>
      <c r="B12" s="228">
        <f>'[1]35A ba '!C12</f>
        <v>51541.728435000005</v>
      </c>
      <c r="C12" s="229">
        <f t="shared" si="0"/>
        <v>801.1667632383419</v>
      </c>
      <c r="D12" s="230"/>
      <c r="E12" s="231">
        <f t="shared" si="1"/>
        <v>52347.067941796886</v>
      </c>
      <c r="F12" s="231">
        <f t="shared" si="2"/>
        <v>52883.96094632813</v>
      </c>
      <c r="G12" s="231">
        <f t="shared" si="3"/>
        <v>54226.193457656256</v>
      </c>
      <c r="H12" s="231">
        <f t="shared" si="4"/>
        <v>56910.658480312508</v>
      </c>
      <c r="I12" s="231">
        <f t="shared" si="5"/>
        <v>59058.230498437508</v>
      </c>
      <c r="J12" s="231">
        <f t="shared" si="6"/>
        <v>65769.393055078137</v>
      </c>
      <c r="K12" s="236">
        <f t="shared" si="7"/>
        <v>57479.765065115636</v>
      </c>
      <c r="L12" s="237">
        <f t="shared" si="8"/>
        <v>62601.724328343764</v>
      </c>
      <c r="M12" s="238"/>
    </row>
    <row r="13" spans="1:13" ht="15" x14ac:dyDescent="0.25">
      <c r="A13" s="227">
        <v>5</v>
      </c>
      <c r="B13" s="228">
        <f>'[1]35A ba '!C13</f>
        <v>52186.000040437502</v>
      </c>
      <c r="C13" s="229">
        <f t="shared" si="0"/>
        <v>811.18134777882142</v>
      </c>
      <c r="D13" s="230"/>
      <c r="E13" s="231">
        <f t="shared" si="1"/>
        <v>53001.406291069339</v>
      </c>
      <c r="F13" s="231">
        <f t="shared" si="2"/>
        <v>53545.01045815723</v>
      </c>
      <c r="G13" s="231">
        <f t="shared" si="3"/>
        <v>54904.020875876959</v>
      </c>
      <c r="H13" s="231">
        <f t="shared" si="4"/>
        <v>57622.041711316415</v>
      </c>
      <c r="I13" s="231">
        <f t="shared" si="5"/>
        <v>59796.458379667973</v>
      </c>
      <c r="J13" s="231">
        <f t="shared" si="6"/>
        <v>66591.510468266613</v>
      </c>
      <c r="K13" s="236">
        <f t="shared" si="7"/>
        <v>58198.262128429582</v>
      </c>
      <c r="L13" s="237">
        <f t="shared" si="8"/>
        <v>63384.245882448056</v>
      </c>
      <c r="M13" s="238"/>
    </row>
    <row r="14" spans="1:13" ht="15" x14ac:dyDescent="0.25">
      <c r="A14" s="227">
        <v>6</v>
      </c>
      <c r="B14" s="228">
        <f>'[1]35A ba '!C14</f>
        <v>52968.790041044056</v>
      </c>
      <c r="C14" s="229">
        <f t="shared" si="0"/>
        <v>823.34906799550345</v>
      </c>
      <c r="D14" s="230"/>
      <c r="E14" s="231">
        <f t="shared" si="1"/>
        <v>53796.427385435374</v>
      </c>
      <c r="F14" s="231">
        <f t="shared" si="2"/>
        <v>54348.185615029579</v>
      </c>
      <c r="G14" s="231">
        <f t="shared" si="3"/>
        <v>55727.581189015102</v>
      </c>
      <c r="H14" s="231">
        <f t="shared" si="4"/>
        <v>58486.372336986147</v>
      </c>
      <c r="I14" s="231">
        <f t="shared" si="5"/>
        <v>60693.405255362988</v>
      </c>
      <c r="J14" s="231">
        <f t="shared" si="6"/>
        <v>67590.383125290595</v>
      </c>
      <c r="K14" s="236">
        <f t="shared" si="7"/>
        <v>59071.236060356008</v>
      </c>
      <c r="L14" s="237">
        <f t="shared" si="8"/>
        <v>64335.009570684771</v>
      </c>
      <c r="M14" s="238"/>
    </row>
    <row r="15" spans="1:13" ht="15" x14ac:dyDescent="0.25">
      <c r="A15" s="227">
        <v>7</v>
      </c>
      <c r="B15" s="228">
        <f>'[1]35A ba '!C15</f>
        <v>53763.321891659711</v>
      </c>
      <c r="C15" s="229">
        <f t="shared" si="0"/>
        <v>835.69930401543593</v>
      </c>
      <c r="D15" s="230"/>
      <c r="E15" s="231">
        <f t="shared" si="1"/>
        <v>54603.373796216896</v>
      </c>
      <c r="F15" s="231">
        <f t="shared" si="2"/>
        <v>55163.408399255015</v>
      </c>
      <c r="G15" s="231">
        <f t="shared" si="3"/>
        <v>56563.494906850319</v>
      </c>
      <c r="H15" s="231">
        <f t="shared" si="4"/>
        <v>59363.667922040928</v>
      </c>
      <c r="I15" s="231">
        <f t="shared" si="5"/>
        <v>61603.806334193418</v>
      </c>
      <c r="J15" s="231">
        <f t="shared" si="6"/>
        <v>68604.238872169939</v>
      </c>
      <c r="K15" s="236">
        <f t="shared" si="7"/>
        <v>59957.304601261341</v>
      </c>
      <c r="L15" s="237">
        <f t="shared" si="8"/>
        <v>65300.034714245026</v>
      </c>
      <c r="M15" s="238"/>
    </row>
    <row r="16" spans="1:13" ht="15" x14ac:dyDescent="0.25">
      <c r="A16" s="227">
        <v>8</v>
      </c>
      <c r="B16" s="228">
        <f>'[1]35A ba '!C16</f>
        <v>54569.771720034601</v>
      </c>
      <c r="C16" s="229">
        <f t="shared" si="0"/>
        <v>848.23479357566737</v>
      </c>
      <c r="D16" s="230"/>
      <c r="E16" s="231">
        <f t="shared" si="1"/>
        <v>55422.424403160141</v>
      </c>
      <c r="F16" s="231">
        <f t="shared" si="2"/>
        <v>55990.859525243832</v>
      </c>
      <c r="G16" s="231">
        <f t="shared" si="3"/>
        <v>57411.947330453069</v>
      </c>
      <c r="H16" s="231">
        <f t="shared" si="4"/>
        <v>60254.122940871537</v>
      </c>
      <c r="I16" s="231">
        <f t="shared" si="5"/>
        <v>62527.863429206307</v>
      </c>
      <c r="J16" s="231">
        <f t="shared" si="6"/>
        <v>69633.302455252488</v>
      </c>
      <c r="K16" s="236">
        <f t="shared" si="7"/>
        <v>60856.664170280259</v>
      </c>
      <c r="L16" s="237">
        <f t="shared" si="8"/>
        <v>66279.53523495869</v>
      </c>
      <c r="M16" s="238"/>
    </row>
    <row r="17" spans="1:13" ht="15" x14ac:dyDescent="0.25">
      <c r="A17" s="227">
        <v>9</v>
      </c>
      <c r="B17" s="228">
        <f>'[1]35A ba '!C17</f>
        <v>55388.318295835117</v>
      </c>
      <c r="C17" s="229">
        <f t="shared" si="0"/>
        <v>860.9583154793022</v>
      </c>
      <c r="D17" s="230"/>
      <c r="E17" s="231">
        <f t="shared" si="1"/>
        <v>56253.76076920754</v>
      </c>
      <c r="F17" s="231">
        <f t="shared" si="2"/>
        <v>56830.722418122488</v>
      </c>
      <c r="G17" s="231">
        <f t="shared" si="3"/>
        <v>58273.126540409859</v>
      </c>
      <c r="H17" s="231">
        <f t="shared" si="4"/>
        <v>61157.934784984609</v>
      </c>
      <c r="I17" s="231">
        <f t="shared" si="5"/>
        <v>63465.781380644403</v>
      </c>
      <c r="J17" s="231">
        <f t="shared" si="6"/>
        <v>70677.801992081266</v>
      </c>
      <c r="K17" s="236">
        <f t="shared" si="7"/>
        <v>61769.514132834454</v>
      </c>
      <c r="L17" s="237">
        <f t="shared" si="8"/>
        <v>67273.728263483077</v>
      </c>
      <c r="M17" s="238"/>
    </row>
    <row r="18" spans="1:13" ht="15" x14ac:dyDescent="0.25">
      <c r="A18" s="227">
        <v>10</v>
      </c>
      <c r="B18" s="228">
        <f>'[1]35A ba '!C18</f>
        <v>56219.143070272636</v>
      </c>
      <c r="C18" s="229">
        <f t="shared" si="0"/>
        <v>873.87269021149177</v>
      </c>
      <c r="D18" s="230"/>
      <c r="E18" s="231">
        <f t="shared" si="1"/>
        <v>57097.567180745638</v>
      </c>
      <c r="F18" s="231">
        <f t="shared" si="2"/>
        <v>57683.183254394316</v>
      </c>
      <c r="G18" s="231">
        <f t="shared" si="3"/>
        <v>59147.223438515997</v>
      </c>
      <c r="H18" s="231">
        <f t="shared" si="4"/>
        <v>62075.303806759366</v>
      </c>
      <c r="I18" s="231">
        <f t="shared" si="5"/>
        <v>64417.768101354057</v>
      </c>
      <c r="J18" s="231">
        <f t="shared" si="6"/>
        <v>71737.969021962475</v>
      </c>
      <c r="K18" s="236">
        <f t="shared" si="7"/>
        <v>62696.056844826962</v>
      </c>
      <c r="L18" s="237">
        <f t="shared" si="8"/>
        <v>68282.834187435306</v>
      </c>
      <c r="M18" s="238"/>
    </row>
    <row r="19" spans="1:13" ht="15" x14ac:dyDescent="0.25">
      <c r="A19" s="227">
        <v>11</v>
      </c>
      <c r="B19" s="228">
        <f>'[1]35A ba '!C19</f>
        <v>57062.43021632672</v>
      </c>
      <c r="C19" s="229">
        <f t="shared" si="0"/>
        <v>886.98078056466397</v>
      </c>
      <c r="D19" s="230"/>
      <c r="E19" s="231">
        <f t="shared" si="1"/>
        <v>57954.030688456827</v>
      </c>
      <c r="F19" s="231">
        <f t="shared" si="2"/>
        <v>58548.431003210229</v>
      </c>
      <c r="G19" s="231">
        <f t="shared" si="3"/>
        <v>60034.431790093739</v>
      </c>
      <c r="H19" s="231">
        <f t="shared" si="4"/>
        <v>63006.433363860757</v>
      </c>
      <c r="I19" s="231">
        <f t="shared" si="5"/>
        <v>65384.034622874366</v>
      </c>
      <c r="J19" s="231">
        <f t="shared" si="6"/>
        <v>72814.038557291904</v>
      </c>
      <c r="K19" s="236">
        <f t="shared" si="7"/>
        <v>63636.497697499362</v>
      </c>
      <c r="L19" s="237">
        <f t="shared" si="8"/>
        <v>69307.076700246835</v>
      </c>
      <c r="M19" s="238"/>
    </row>
    <row r="20" spans="1:13" ht="15" x14ac:dyDescent="0.25">
      <c r="A20" s="227">
        <v>12</v>
      </c>
      <c r="B20" s="228">
        <f>'[1]35A ba '!C20</f>
        <v>57918.366669571617</v>
      </c>
      <c r="C20" s="229">
        <f t="shared" si="0"/>
        <v>900.28549227313397</v>
      </c>
      <c r="D20" s="230"/>
      <c r="E20" s="231">
        <f t="shared" si="1"/>
        <v>58823.341148783671</v>
      </c>
      <c r="F20" s="231">
        <f t="shared" si="2"/>
        <v>59426.657468258374</v>
      </c>
      <c r="G20" s="231">
        <f t="shared" si="3"/>
        <v>60934.948266945132</v>
      </c>
      <c r="H20" s="231">
        <f t="shared" si="4"/>
        <v>63951.529864318654</v>
      </c>
      <c r="I20" s="231">
        <f t="shared" si="5"/>
        <v>66364.795142217466</v>
      </c>
      <c r="J20" s="231">
        <f t="shared" si="6"/>
        <v>73906.249135651276</v>
      </c>
      <c r="K20" s="236">
        <f t="shared" si="7"/>
        <v>64591.04516296184</v>
      </c>
      <c r="L20" s="237">
        <f t="shared" si="8"/>
        <v>70346.682850750512</v>
      </c>
      <c r="M20" s="238"/>
    </row>
    <row r="21" spans="1:13" ht="15" x14ac:dyDescent="0.25">
      <c r="A21" s="227">
        <v>13</v>
      </c>
      <c r="B21" s="228">
        <f>'[1]35A ba '!C21</f>
        <v>58787.142169615188</v>
      </c>
      <c r="C21" s="229">
        <f t="shared" si="0"/>
        <v>913.78977465723096</v>
      </c>
      <c r="D21" s="230"/>
      <c r="E21" s="231">
        <f t="shared" si="1"/>
        <v>59705.691266015427</v>
      </c>
      <c r="F21" s="231">
        <f t="shared" si="2"/>
        <v>60318.057330282252</v>
      </c>
      <c r="G21" s="231">
        <f t="shared" si="3"/>
        <v>61848.972490949316</v>
      </c>
      <c r="H21" s="231">
        <f t="shared" si="4"/>
        <v>64910.802812283437</v>
      </c>
      <c r="I21" s="231">
        <f t="shared" si="5"/>
        <v>67360.267069350739</v>
      </c>
      <c r="J21" s="231">
        <f t="shared" si="6"/>
        <v>75014.842872686044</v>
      </c>
      <c r="K21" s="236">
        <f t="shared" si="7"/>
        <v>65559.910840406272</v>
      </c>
      <c r="L21" s="237">
        <f t="shared" si="8"/>
        <v>71401.883093511788</v>
      </c>
      <c r="M21" s="238"/>
    </row>
    <row r="22" spans="1:13" ht="15" x14ac:dyDescent="0.25">
      <c r="A22" s="227">
        <v>14</v>
      </c>
      <c r="B22" s="228">
        <f>'[1]35A ba '!C22</f>
        <v>59668.94930215941</v>
      </c>
      <c r="C22" s="229">
        <f t="shared" si="0"/>
        <v>927.49662127708916</v>
      </c>
      <c r="D22" s="230"/>
      <c r="E22" s="231">
        <f t="shared" si="1"/>
        <v>60601.276635005648</v>
      </c>
      <c r="F22" s="231">
        <f t="shared" si="2"/>
        <v>61222.828190236476</v>
      </c>
      <c r="G22" s="231">
        <f t="shared" si="3"/>
        <v>62776.707078313542</v>
      </c>
      <c r="H22" s="231">
        <f t="shared" si="4"/>
        <v>65884.464854467675</v>
      </c>
      <c r="I22" s="231">
        <f t="shared" si="5"/>
        <v>68370.671075390987</v>
      </c>
      <c r="J22" s="231">
        <f t="shared" si="6"/>
        <v>76140.065515776325</v>
      </c>
      <c r="K22" s="236">
        <f t="shared" si="7"/>
        <v>66543.309503012351</v>
      </c>
      <c r="L22" s="237">
        <f t="shared" si="8"/>
        <v>72472.911339914455</v>
      </c>
      <c r="M22" s="238"/>
    </row>
    <row r="23" spans="1:13" ht="15" x14ac:dyDescent="0.25">
      <c r="A23" s="227">
        <v>15</v>
      </c>
      <c r="B23" s="228">
        <f>'[1]35A ba '!C23</f>
        <v>60563.983541691792</v>
      </c>
      <c r="C23" s="229">
        <f t="shared" si="0"/>
        <v>941.40907059624556</v>
      </c>
      <c r="D23" s="230"/>
      <c r="E23" s="231">
        <f t="shared" si="1"/>
        <v>61510.295784530732</v>
      </c>
      <c r="F23" s="231">
        <f t="shared" si="2"/>
        <v>62141.17061309002</v>
      </c>
      <c r="G23" s="231">
        <f t="shared" si="3"/>
        <v>63718.357684488241</v>
      </c>
      <c r="H23" s="231">
        <f t="shared" si="4"/>
        <v>66872.73182728469</v>
      </c>
      <c r="I23" s="231">
        <f t="shared" si="5"/>
        <v>69396.231141521843</v>
      </c>
      <c r="J23" s="231">
        <f t="shared" si="6"/>
        <v>77282.166498512976</v>
      </c>
      <c r="K23" s="236">
        <f t="shared" si="7"/>
        <v>67541.459145557543</v>
      </c>
      <c r="L23" s="237">
        <f t="shared" si="8"/>
        <v>73560.005010013163</v>
      </c>
      <c r="M23" s="238"/>
    </row>
    <row r="24" spans="1:13" ht="15" x14ac:dyDescent="0.25">
      <c r="A24" s="227">
        <v>16</v>
      </c>
      <c r="B24" s="228">
        <f>'[1]35A ba '!C24</f>
        <v>61472.44329481716</v>
      </c>
      <c r="C24" s="229">
        <f t="shared" si="0"/>
        <v>955.53020665518898</v>
      </c>
      <c r="D24" s="230"/>
      <c r="E24" s="231">
        <f t="shared" si="1"/>
        <v>62432.950221298677</v>
      </c>
      <c r="F24" s="231">
        <f t="shared" si="2"/>
        <v>63073.288172286353</v>
      </c>
      <c r="G24" s="231">
        <f t="shared" si="3"/>
        <v>64674.133049755546</v>
      </c>
      <c r="H24" s="231">
        <f t="shared" si="4"/>
        <v>67875.822804693948</v>
      </c>
      <c r="I24" s="231">
        <f t="shared" si="5"/>
        <v>70437.174608644651</v>
      </c>
      <c r="J24" s="231">
        <f t="shared" si="6"/>
        <v>78441.398995990647</v>
      </c>
      <c r="K24" s="236">
        <f t="shared" si="7"/>
        <v>68554.581032740884</v>
      </c>
      <c r="L24" s="237">
        <f t="shared" si="8"/>
        <v>74663.405085163336</v>
      </c>
      <c r="M24" s="238"/>
    </row>
    <row r="25" spans="1:13" ht="15" x14ac:dyDescent="0.25">
      <c r="A25" s="227">
        <v>17</v>
      </c>
      <c r="B25" s="228">
        <f>'[1]35A ba '!C25</f>
        <v>62394.52994423941</v>
      </c>
      <c r="C25" s="229">
        <f t="shared" si="0"/>
        <v>969.86315975501668</v>
      </c>
      <c r="D25" s="230"/>
      <c r="E25" s="231">
        <f t="shared" si="1"/>
        <v>63369.444474618147</v>
      </c>
      <c r="F25" s="231">
        <f t="shared" si="2"/>
        <v>64019.387494870643</v>
      </c>
      <c r="G25" s="231">
        <f t="shared" si="3"/>
        <v>65644.245045501884</v>
      </c>
      <c r="H25" s="231">
        <f t="shared" si="4"/>
        <v>68893.960146764352</v>
      </c>
      <c r="I25" s="231">
        <f t="shared" si="5"/>
        <v>71493.732227774322</v>
      </c>
      <c r="J25" s="231">
        <f t="shared" si="6"/>
        <v>79618.01998093049</v>
      </c>
      <c r="K25" s="236">
        <f t="shared" si="7"/>
        <v>69582.899748231997</v>
      </c>
      <c r="L25" s="237">
        <f t="shared" si="8"/>
        <v>75783.356161440781</v>
      </c>
      <c r="M25" s="238"/>
    </row>
    <row r="26" spans="1:13" ht="15" x14ac:dyDescent="0.25">
      <c r="A26" s="227">
        <v>18</v>
      </c>
      <c r="B26" s="228">
        <f>'[1]35A ba '!C26</f>
        <v>63330.447893402998</v>
      </c>
      <c r="C26" s="229">
        <f t="shared" si="0"/>
        <v>984.41110715134187</v>
      </c>
      <c r="D26" s="230"/>
      <c r="E26" s="231">
        <f t="shared" si="1"/>
        <v>64319.98614173742</v>
      </c>
      <c r="F26" s="231">
        <f t="shared" si="2"/>
        <v>64979.678307293703</v>
      </c>
      <c r="G26" s="231">
        <f t="shared" si="3"/>
        <v>66628.908721184402</v>
      </c>
      <c r="H26" s="231">
        <f t="shared" si="4"/>
        <v>69927.369548965813</v>
      </c>
      <c r="I26" s="231">
        <f t="shared" si="5"/>
        <v>72566.138211190933</v>
      </c>
      <c r="J26" s="231">
        <f t="shared" si="6"/>
        <v>80812.290280644447</v>
      </c>
      <c r="K26" s="236">
        <f t="shared" si="7"/>
        <v>70626.643244455467</v>
      </c>
      <c r="L26" s="237">
        <f t="shared" si="8"/>
        <v>76920.106503862393</v>
      </c>
      <c r="M26" s="238"/>
    </row>
    <row r="27" spans="1:13" ht="15" x14ac:dyDescent="0.25">
      <c r="A27" s="227">
        <v>19</v>
      </c>
      <c r="B27" s="228">
        <f>'[1]35A ba '!C27</f>
        <v>64280.404611804035</v>
      </c>
      <c r="C27" s="229">
        <f t="shared" si="0"/>
        <v>999.17727375861193</v>
      </c>
      <c r="D27" s="230"/>
      <c r="E27" s="231">
        <f t="shared" si="1"/>
        <v>65284.785933863473</v>
      </c>
      <c r="F27" s="231">
        <f t="shared" si="2"/>
        <v>65954.373481903109</v>
      </c>
      <c r="G27" s="231">
        <f t="shared" si="3"/>
        <v>67628.342352002161</v>
      </c>
      <c r="H27" s="231">
        <f t="shared" si="4"/>
        <v>70976.280092200293</v>
      </c>
      <c r="I27" s="231">
        <f t="shared" si="5"/>
        <v>73654.630284358791</v>
      </c>
      <c r="J27" s="231">
        <f t="shared" si="6"/>
        <v>82024.474634854108</v>
      </c>
      <c r="K27" s="236">
        <f t="shared" si="7"/>
        <v>71686.0428931223</v>
      </c>
      <c r="L27" s="237">
        <f t="shared" si="8"/>
        <v>78073.908101420326</v>
      </c>
      <c r="M27" s="238"/>
    </row>
    <row r="28" spans="1:13" ht="15" x14ac:dyDescent="0.25">
      <c r="A28" s="227">
        <v>20</v>
      </c>
      <c r="B28" s="228">
        <f>'[1]35A ba '!C28</f>
        <v>65244.610680981088</v>
      </c>
      <c r="C28" s="229">
        <f t="shared" si="0"/>
        <v>1014.164932864991</v>
      </c>
      <c r="D28" s="230"/>
      <c r="E28" s="231">
        <f t="shared" si="1"/>
        <v>66264.057722871425</v>
      </c>
      <c r="F28" s="231">
        <f t="shared" si="2"/>
        <v>66943.689084131634</v>
      </c>
      <c r="G28" s="231">
        <f t="shared" si="3"/>
        <v>68642.767487282195</v>
      </c>
      <c r="H28" s="231">
        <f t="shared" si="4"/>
        <v>72040.924293583288</v>
      </c>
      <c r="I28" s="231">
        <f t="shared" si="5"/>
        <v>74759.449738624171</v>
      </c>
      <c r="J28" s="231">
        <f t="shared" si="6"/>
        <v>83254.841754376917</v>
      </c>
      <c r="K28" s="236">
        <f t="shared" si="7"/>
        <v>72761.333536519131</v>
      </c>
      <c r="L28" s="237">
        <f t="shared" si="8"/>
        <v>79245.016722941626</v>
      </c>
      <c r="M28" s="238"/>
    </row>
    <row r="29" spans="1:13" ht="15" x14ac:dyDescent="0.25">
      <c r="A29" s="227">
        <v>21</v>
      </c>
      <c r="B29" s="228">
        <f>'[1]35A ba '!C29</f>
        <v>66223.279841195792</v>
      </c>
      <c r="C29" s="229">
        <f t="shared" si="0"/>
        <v>1029.3774068579658</v>
      </c>
      <c r="D29" s="230"/>
      <c r="E29" s="231">
        <f t="shared" si="1"/>
        <v>67258.018588714476</v>
      </c>
      <c r="F29" s="231">
        <f t="shared" si="2"/>
        <v>67947.844420393609</v>
      </c>
      <c r="G29" s="231">
        <f t="shared" si="3"/>
        <v>69672.408999591411</v>
      </c>
      <c r="H29" s="231">
        <f t="shared" si="4"/>
        <v>73121.53815798703</v>
      </c>
      <c r="I29" s="231">
        <f t="shared" si="5"/>
        <v>75880.841484703516</v>
      </c>
      <c r="J29" s="231">
        <f t="shared" si="6"/>
        <v>84503.664380692557</v>
      </c>
      <c r="K29" s="236">
        <f t="shared" si="7"/>
        <v>73852.753539566897</v>
      </c>
      <c r="L29" s="237">
        <f t="shared" si="8"/>
        <v>80433.691973785724</v>
      </c>
      <c r="M29" s="238"/>
    </row>
    <row r="30" spans="1:13" ht="15" x14ac:dyDescent="0.25">
      <c r="A30" s="227">
        <v>22</v>
      </c>
      <c r="B30" s="228">
        <f>'[1]35A ba '!C30</f>
        <v>67216.629038813728</v>
      </c>
      <c r="C30" s="229">
        <f t="shared" si="0"/>
        <v>1044.8180679608352</v>
      </c>
      <c r="D30" s="230"/>
      <c r="E30" s="231">
        <f t="shared" si="1"/>
        <v>68266.888867545189</v>
      </c>
      <c r="F30" s="231">
        <f t="shared" si="2"/>
        <v>68967.062086699501</v>
      </c>
      <c r="G30" s="231">
        <f t="shared" si="3"/>
        <v>70717.495134585275</v>
      </c>
      <c r="H30" s="231">
        <f t="shared" si="4"/>
        <v>74218.361230356822</v>
      </c>
      <c r="I30" s="231">
        <f t="shared" si="5"/>
        <v>77019.054106974058</v>
      </c>
      <c r="J30" s="231">
        <f t="shared" si="6"/>
        <v>85771.219346402941</v>
      </c>
      <c r="K30" s="236">
        <f t="shared" si="7"/>
        <v>74960.544842660398</v>
      </c>
      <c r="L30" s="237">
        <f t="shared" si="8"/>
        <v>81640.197353392505</v>
      </c>
      <c r="M30" s="238"/>
    </row>
    <row r="31" spans="1:13" ht="15" x14ac:dyDescent="0.25">
      <c r="A31" s="227">
        <v>23</v>
      </c>
      <c r="B31" s="228">
        <f>'[1]35A ba '!C31</f>
        <v>68224.878474395926</v>
      </c>
      <c r="C31" s="229">
        <f t="shared" si="0"/>
        <v>1060.4903389802475</v>
      </c>
      <c r="D31" s="230"/>
      <c r="E31" s="231">
        <f t="shared" si="1"/>
        <v>69290.892200558359</v>
      </c>
      <c r="F31" s="231">
        <f t="shared" si="2"/>
        <v>70001.568017999976</v>
      </c>
      <c r="G31" s="231">
        <f t="shared" si="3"/>
        <v>71778.257561604041</v>
      </c>
      <c r="H31" s="231">
        <f t="shared" si="4"/>
        <v>75331.636648812171</v>
      </c>
      <c r="I31" s="231">
        <f t="shared" si="5"/>
        <v>78174.339918578655</v>
      </c>
      <c r="J31" s="231">
        <f t="shared" si="6"/>
        <v>87057.787636598965</v>
      </c>
      <c r="K31" s="236">
        <f t="shared" si="7"/>
        <v>76084.953015300285</v>
      </c>
      <c r="L31" s="237">
        <f t="shared" si="8"/>
        <v>82864.800313693384</v>
      </c>
      <c r="M31" s="238"/>
    </row>
    <row r="32" spans="1:13" ht="15" x14ac:dyDescent="0.25">
      <c r="A32" s="227">
        <v>24</v>
      </c>
      <c r="B32" s="228">
        <f>'[1]35A ba '!C32</f>
        <v>69248.251651511862</v>
      </c>
      <c r="C32" s="229">
        <f t="shared" si="0"/>
        <v>1076.3976940649513</v>
      </c>
      <c r="D32" s="230"/>
      <c r="E32" s="231">
        <f t="shared" si="1"/>
        <v>70330.255583566744</v>
      </c>
      <c r="F32" s="231">
        <f t="shared" si="2"/>
        <v>71051.59153826999</v>
      </c>
      <c r="G32" s="231">
        <f t="shared" si="3"/>
        <v>72854.931425028102</v>
      </c>
      <c r="H32" s="231">
        <f t="shared" si="4"/>
        <v>76461.611198544357</v>
      </c>
      <c r="I32" s="231">
        <f t="shared" si="5"/>
        <v>79346.955017357352</v>
      </c>
      <c r="J32" s="231">
        <f t="shared" si="6"/>
        <v>88363.654451147959</v>
      </c>
      <c r="K32" s="236">
        <f t="shared" si="7"/>
        <v>77226.227310529794</v>
      </c>
      <c r="L32" s="237">
        <f t="shared" si="8"/>
        <v>84107.772318398798</v>
      </c>
      <c r="M32" s="238"/>
    </row>
    <row r="33" spans="1:13" ht="15" x14ac:dyDescent="0.25">
      <c r="A33" s="227">
        <v>25</v>
      </c>
      <c r="B33" s="228">
        <f>'[1]35A ba '!C33</f>
        <v>70286.975426284538</v>
      </c>
      <c r="C33" s="229">
        <f t="shared" si="0"/>
        <v>1092.5436594759253</v>
      </c>
      <c r="D33" s="230"/>
      <c r="E33" s="231">
        <f t="shared" si="1"/>
        <v>71385.209417320235</v>
      </c>
      <c r="F33" s="231">
        <f t="shared" si="2"/>
        <v>72117.365411344028</v>
      </c>
      <c r="G33" s="231">
        <f t="shared" si="3"/>
        <v>73947.755396403518</v>
      </c>
      <c r="H33" s="231">
        <f t="shared" si="4"/>
        <v>77608.535366522512</v>
      </c>
      <c r="I33" s="231">
        <f t="shared" si="5"/>
        <v>80537.159342617699</v>
      </c>
      <c r="J33" s="231">
        <f t="shared" si="6"/>
        <v>89689.109267915162</v>
      </c>
      <c r="K33" s="236">
        <f t="shared" si="7"/>
        <v>78384.620720187726</v>
      </c>
      <c r="L33" s="237">
        <f t="shared" si="8"/>
        <v>85369.388903174768</v>
      </c>
      <c r="M33" s="238"/>
    </row>
    <row r="34" spans="1:13" ht="15" x14ac:dyDescent="0.25">
      <c r="A34" s="227">
        <v>26</v>
      </c>
      <c r="B34" s="228">
        <f>'[1]35A ba '!C34</f>
        <v>71341.280057678799</v>
      </c>
      <c r="C34" s="229">
        <f t="shared" si="0"/>
        <v>1108.9318143680644</v>
      </c>
      <c r="D34" s="230"/>
      <c r="E34" s="231">
        <f t="shared" si="1"/>
        <v>72455.987558580033</v>
      </c>
      <c r="F34" s="231">
        <f t="shared" si="2"/>
        <v>73199.125892514188</v>
      </c>
      <c r="G34" s="231">
        <f t="shared" si="3"/>
        <v>75056.971727349577</v>
      </c>
      <c r="H34" s="231">
        <f t="shared" si="4"/>
        <v>78772.66339702034</v>
      </c>
      <c r="I34" s="231">
        <f t="shared" si="5"/>
        <v>81745.216732756962</v>
      </c>
      <c r="J34" s="231">
        <f t="shared" si="6"/>
        <v>91034.445906933892</v>
      </c>
      <c r="K34" s="236">
        <f t="shared" si="7"/>
        <v>79560.390030990558</v>
      </c>
      <c r="L34" s="237">
        <f t="shared" si="8"/>
        <v>86649.929736722377</v>
      </c>
      <c r="M34" s="238"/>
    </row>
    <row r="35" spans="1:13" ht="15" x14ac:dyDescent="0.25">
      <c r="A35" s="227">
        <v>27</v>
      </c>
      <c r="B35" s="228">
        <f>'[1]35A ba '!C35</f>
        <v>72411.39925854397</v>
      </c>
      <c r="C35" s="229">
        <f t="shared" si="0"/>
        <v>1125.565791583585</v>
      </c>
      <c r="D35" s="230"/>
      <c r="E35" s="231">
        <f t="shared" si="1"/>
        <v>73542.827371958716</v>
      </c>
      <c r="F35" s="231">
        <f t="shared" si="2"/>
        <v>74297.11278090188</v>
      </c>
      <c r="G35" s="231">
        <f t="shared" si="3"/>
        <v>76182.826303259804</v>
      </c>
      <c r="H35" s="231">
        <f t="shared" si="4"/>
        <v>79954.253347975624</v>
      </c>
      <c r="I35" s="231">
        <f t="shared" si="5"/>
        <v>82971.394983748294</v>
      </c>
      <c r="J35" s="231">
        <f t="shared" si="6"/>
        <v>92399.962595537872</v>
      </c>
      <c r="K35" s="236">
        <f t="shared" si="7"/>
        <v>80753.7958814554</v>
      </c>
      <c r="L35" s="237">
        <f t="shared" si="8"/>
        <v>87949.678682773199</v>
      </c>
      <c r="M35" s="238"/>
    </row>
    <row r="36" spans="1:13" ht="15" x14ac:dyDescent="0.25">
      <c r="A36" s="227">
        <v>28</v>
      </c>
      <c r="B36" s="228">
        <f>'[1]35A ba '!C36</f>
        <v>73497.570247422118</v>
      </c>
      <c r="C36" s="229">
        <f t="shared" si="0"/>
        <v>1142.4492784573386</v>
      </c>
      <c r="D36" s="230"/>
      <c r="E36" s="231">
        <f t="shared" si="1"/>
        <v>74645.969782538086</v>
      </c>
      <c r="F36" s="231">
        <f t="shared" si="2"/>
        <v>75411.569472615403</v>
      </c>
      <c r="G36" s="231">
        <f t="shared" si="3"/>
        <v>77325.568697808689</v>
      </c>
      <c r="H36" s="231">
        <f t="shared" si="4"/>
        <v>81153.56714819526</v>
      </c>
      <c r="I36" s="231">
        <f t="shared" si="5"/>
        <v>84215.965908504513</v>
      </c>
      <c r="J36" s="231">
        <f t="shared" si="6"/>
        <v>93785.96203447094</v>
      </c>
      <c r="K36" s="236">
        <f t="shared" si="7"/>
        <v>81965.102819677209</v>
      </c>
      <c r="L36" s="237">
        <f t="shared" si="8"/>
        <v>89268.923863014788</v>
      </c>
      <c r="M36" s="238"/>
    </row>
    <row r="37" spans="1:13" ht="15" x14ac:dyDescent="0.25">
      <c r="A37" s="227">
        <v>29</v>
      </c>
      <c r="B37" s="228">
        <f>'[1]35A ba '!C37</f>
        <v>74600.033801133439</v>
      </c>
      <c r="C37" s="229">
        <f t="shared" si="0"/>
        <v>1159.5860176341985</v>
      </c>
      <c r="D37" s="230"/>
      <c r="E37" s="231">
        <f t="shared" si="1"/>
        <v>75765.659329276154</v>
      </c>
      <c r="F37" s="231">
        <f t="shared" si="2"/>
        <v>76542.743014704625</v>
      </c>
      <c r="G37" s="231">
        <f t="shared" si="3"/>
        <v>78485.452228275812</v>
      </c>
      <c r="H37" s="231">
        <f t="shared" si="4"/>
        <v>82370.87065541817</v>
      </c>
      <c r="I37" s="231">
        <f t="shared" si="5"/>
        <v>85479.205397132071</v>
      </c>
      <c r="J37" s="231">
        <f t="shared" si="6"/>
        <v>95192.751464987989</v>
      </c>
      <c r="K37" s="236">
        <f t="shared" si="7"/>
        <v>83194.57936197237</v>
      </c>
      <c r="L37" s="237">
        <f t="shared" si="8"/>
        <v>90607.957720959996</v>
      </c>
      <c r="M37" s="238"/>
    </row>
    <row r="38" spans="1:13" ht="15" x14ac:dyDescent="0.25">
      <c r="A38" s="227">
        <v>30</v>
      </c>
      <c r="B38" s="228">
        <f>'[1]35A ba '!C38</f>
        <v>75719.03430815044</v>
      </c>
      <c r="C38" s="229">
        <f t="shared" si="0"/>
        <v>1176.9798078987114</v>
      </c>
      <c r="D38" s="230"/>
      <c r="E38" s="231">
        <f t="shared" si="1"/>
        <v>76902.14421921529</v>
      </c>
      <c r="F38" s="231">
        <f t="shared" si="2"/>
        <v>77690.88415992519</v>
      </c>
      <c r="G38" s="231">
        <f t="shared" si="3"/>
        <v>79662.73401169994</v>
      </c>
      <c r="H38" s="231">
        <f t="shared" si="4"/>
        <v>83606.433715249441</v>
      </c>
      <c r="I38" s="231">
        <f t="shared" si="5"/>
        <v>86761.393478089056</v>
      </c>
      <c r="J38" s="231">
        <f t="shared" si="6"/>
        <v>96620.642736962807</v>
      </c>
      <c r="K38" s="236">
        <f t="shared" si="7"/>
        <v>84442.498052401934</v>
      </c>
      <c r="L38" s="237">
        <f t="shared" si="8"/>
        <v>91967.0770867744</v>
      </c>
      <c r="M38" s="238"/>
    </row>
    <row r="39" spans="1:13" ht="15.75" thickBot="1" x14ac:dyDescent="0.3">
      <c r="A39" s="239" t="s">
        <v>738</v>
      </c>
      <c r="B39" s="240">
        <f>'[1]35A ba '!C39</f>
        <v>76854.819822772683</v>
      </c>
      <c r="C39" s="241">
        <f t="shared" si="0"/>
        <v>1194.6345050171919</v>
      </c>
      <c r="D39" s="230"/>
      <c r="E39" s="242">
        <f t="shared" si="1"/>
        <v>78055.676382503501</v>
      </c>
      <c r="F39" s="242">
        <f>(B39/192)*197</f>
        <v>78856.247422324057</v>
      </c>
      <c r="G39" s="242">
        <f t="shared" si="3"/>
        <v>80857.675021875431</v>
      </c>
      <c r="H39" s="242">
        <f t="shared" si="4"/>
        <v>84860.530220978166</v>
      </c>
      <c r="I39" s="242">
        <f t="shared" si="5"/>
        <v>88062.814380260359</v>
      </c>
      <c r="J39" s="242">
        <f t="shared" si="6"/>
        <v>98069.952378017231</v>
      </c>
      <c r="K39" s="243">
        <f t="shared" si="7"/>
        <v>85709.135523187957</v>
      </c>
      <c r="L39" s="244">
        <f t="shared" si="8"/>
        <v>93346.583243075991</v>
      </c>
      <c r="M39" s="238"/>
    </row>
    <row r="41" spans="1:13" x14ac:dyDescent="0.2">
      <c r="A41" s="208" t="s">
        <v>739</v>
      </c>
    </row>
    <row r="42" spans="1:13" x14ac:dyDescent="0.2">
      <c r="A42" s="245" t="s">
        <v>401</v>
      </c>
    </row>
    <row r="43" spans="1:13" x14ac:dyDescent="0.2">
      <c r="A43" s="245"/>
    </row>
    <row r="44" spans="1:13" x14ac:dyDescent="0.2">
      <c r="A44" s="246"/>
    </row>
  </sheetData>
  <mergeCells count="1">
    <mergeCell ref="L5:L10"/>
  </mergeCells>
  <pageMargins left="0.75" right="0.52" top="0.51"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44"/>
  <sheetViews>
    <sheetView topLeftCell="A16" zoomScaleNormal="100" workbookViewId="0">
      <selection activeCell="AF28" sqref="AF28"/>
    </sheetView>
  </sheetViews>
  <sheetFormatPr defaultRowHeight="12.75" x14ac:dyDescent="0.2"/>
  <cols>
    <col min="1" max="1" width="9.28515625" style="208" bestFit="1" customWidth="1"/>
    <col min="2" max="2" width="10.7109375" style="208" customWidth="1"/>
    <col min="3" max="3" width="0" style="208" hidden="1" customWidth="1"/>
    <col min="4" max="4" width="0.140625" style="208" hidden="1" customWidth="1"/>
    <col min="5" max="5" width="9.85546875" style="208" hidden="1" customWidth="1"/>
    <col min="6" max="6" width="4.5703125" style="208" customWidth="1"/>
    <col min="7" max="12" width="0" style="208" hidden="1" customWidth="1"/>
    <col min="13" max="15" width="11.140625" style="208" customWidth="1"/>
    <col min="16" max="16" width="0" style="208" hidden="1" customWidth="1"/>
    <col min="17" max="17" width="11" style="208" customWidth="1"/>
    <col min="18" max="20" width="0" style="208" hidden="1" customWidth="1"/>
    <col min="21" max="21" width="11.140625" style="208" customWidth="1"/>
    <col min="22" max="26" width="0" style="208" hidden="1" customWidth="1"/>
    <col min="27" max="27" width="11.140625" style="208" customWidth="1"/>
    <col min="28" max="28" width="13" style="208" customWidth="1"/>
    <col min="29" max="29" width="12.5703125" style="208" customWidth="1"/>
    <col min="30" max="251" width="9.140625" style="208"/>
    <col min="252" max="252" width="9.28515625" style="208" bestFit="1" customWidth="1"/>
    <col min="253" max="253" width="10.7109375" style="208" customWidth="1"/>
    <col min="254" max="256" width="0" style="208" hidden="1" customWidth="1"/>
    <col min="257" max="257" width="4.5703125" style="208" customWidth="1"/>
    <col min="258" max="263" width="0" style="208" hidden="1" customWidth="1"/>
    <col min="264" max="266" width="11.140625" style="208" customWidth="1"/>
    <col min="267" max="267" width="0" style="208" hidden="1" customWidth="1"/>
    <col min="268" max="268" width="11" style="208" customWidth="1"/>
    <col min="269" max="271" width="0" style="208" hidden="1" customWidth="1"/>
    <col min="272" max="272" width="11.140625" style="208" customWidth="1"/>
    <col min="273" max="277" width="0" style="208" hidden="1" customWidth="1"/>
    <col min="278" max="278" width="11.140625" style="208" customWidth="1"/>
    <col min="279" max="279" width="13" style="208" customWidth="1"/>
    <col min="280" max="280" width="12.5703125" style="208" customWidth="1"/>
    <col min="281" max="281" width="4.5703125" style="208" customWidth="1"/>
    <col min="282" max="282" width="12.5703125" style="208" customWidth="1"/>
    <col min="283" max="283" width="11.7109375" style="208" customWidth="1"/>
    <col min="284" max="284" width="13.7109375" style="208" customWidth="1"/>
    <col min="285" max="285" width="14.42578125" style="208" customWidth="1"/>
    <col min="286" max="507" width="9.140625" style="208"/>
    <col min="508" max="508" width="9.28515625" style="208" bestFit="1" customWidth="1"/>
    <col min="509" max="509" width="10.7109375" style="208" customWidth="1"/>
    <col min="510" max="512" width="0" style="208" hidden="1" customWidth="1"/>
    <col min="513" max="513" width="4.5703125" style="208" customWidth="1"/>
    <col min="514" max="519" width="0" style="208" hidden="1" customWidth="1"/>
    <col min="520" max="522" width="11.140625" style="208" customWidth="1"/>
    <col min="523" max="523" width="0" style="208" hidden="1" customWidth="1"/>
    <col min="524" max="524" width="11" style="208" customWidth="1"/>
    <col min="525" max="527" width="0" style="208" hidden="1" customWidth="1"/>
    <col min="528" max="528" width="11.140625" style="208" customWidth="1"/>
    <col min="529" max="533" width="0" style="208" hidden="1" customWidth="1"/>
    <col min="534" max="534" width="11.140625" style="208" customWidth="1"/>
    <col min="535" max="535" width="13" style="208" customWidth="1"/>
    <col min="536" max="536" width="12.5703125" style="208" customWidth="1"/>
    <col min="537" max="537" width="4.5703125" style="208" customWidth="1"/>
    <col min="538" max="538" width="12.5703125" style="208" customWidth="1"/>
    <col min="539" max="539" width="11.7109375" style="208" customWidth="1"/>
    <col min="540" max="540" width="13.7109375" style="208" customWidth="1"/>
    <col min="541" max="541" width="14.42578125" style="208" customWidth="1"/>
    <col min="542" max="763" width="9.140625" style="208"/>
    <col min="764" max="764" width="9.28515625" style="208" bestFit="1" customWidth="1"/>
    <col min="765" max="765" width="10.7109375" style="208" customWidth="1"/>
    <col min="766" max="768" width="0" style="208" hidden="1" customWidth="1"/>
    <col min="769" max="769" width="4.5703125" style="208" customWidth="1"/>
    <col min="770" max="775" width="0" style="208" hidden="1" customWidth="1"/>
    <col min="776" max="778" width="11.140625" style="208" customWidth="1"/>
    <col min="779" max="779" width="0" style="208" hidden="1" customWidth="1"/>
    <col min="780" max="780" width="11" style="208" customWidth="1"/>
    <col min="781" max="783" width="0" style="208" hidden="1" customWidth="1"/>
    <col min="784" max="784" width="11.140625" style="208" customWidth="1"/>
    <col min="785" max="789" width="0" style="208" hidden="1" customWidth="1"/>
    <col min="790" max="790" width="11.140625" style="208" customWidth="1"/>
    <col min="791" max="791" width="13" style="208" customWidth="1"/>
    <col min="792" max="792" width="12.5703125" style="208" customWidth="1"/>
    <col min="793" max="793" width="4.5703125" style="208" customWidth="1"/>
    <col min="794" max="794" width="12.5703125" style="208" customWidth="1"/>
    <col min="795" max="795" width="11.7109375" style="208" customWidth="1"/>
    <col min="796" max="796" width="13.7109375" style="208" customWidth="1"/>
    <col min="797" max="797" width="14.42578125" style="208" customWidth="1"/>
    <col min="798" max="1019" width="9.140625" style="208"/>
    <col min="1020" max="1020" width="9.28515625" style="208" bestFit="1" customWidth="1"/>
    <col min="1021" max="1021" width="10.7109375" style="208" customWidth="1"/>
    <col min="1022" max="1024" width="0" style="208" hidden="1" customWidth="1"/>
    <col min="1025" max="1025" width="4.5703125" style="208" customWidth="1"/>
    <col min="1026" max="1031" width="0" style="208" hidden="1" customWidth="1"/>
    <col min="1032" max="1034" width="11.140625" style="208" customWidth="1"/>
    <col min="1035" max="1035" width="0" style="208" hidden="1" customWidth="1"/>
    <col min="1036" max="1036" width="11" style="208" customWidth="1"/>
    <col min="1037" max="1039" width="0" style="208" hidden="1" customWidth="1"/>
    <col min="1040" max="1040" width="11.140625" style="208" customWidth="1"/>
    <col min="1041" max="1045" width="0" style="208" hidden="1" customWidth="1"/>
    <col min="1046" max="1046" width="11.140625" style="208" customWidth="1"/>
    <col min="1047" max="1047" width="13" style="208" customWidth="1"/>
    <col min="1048" max="1048" width="12.5703125" style="208" customWidth="1"/>
    <col min="1049" max="1049" width="4.5703125" style="208" customWidth="1"/>
    <col min="1050" max="1050" width="12.5703125" style="208" customWidth="1"/>
    <col min="1051" max="1051" width="11.7109375" style="208" customWidth="1"/>
    <col min="1052" max="1052" width="13.7109375" style="208" customWidth="1"/>
    <col min="1053" max="1053" width="14.42578125" style="208" customWidth="1"/>
    <col min="1054" max="1275" width="9.140625" style="208"/>
    <col min="1276" max="1276" width="9.28515625" style="208" bestFit="1" customWidth="1"/>
    <col min="1277" max="1277" width="10.7109375" style="208" customWidth="1"/>
    <col min="1278" max="1280" width="0" style="208" hidden="1" customWidth="1"/>
    <col min="1281" max="1281" width="4.5703125" style="208" customWidth="1"/>
    <col min="1282" max="1287" width="0" style="208" hidden="1" customWidth="1"/>
    <col min="1288" max="1290" width="11.140625" style="208" customWidth="1"/>
    <col min="1291" max="1291" width="0" style="208" hidden="1" customWidth="1"/>
    <col min="1292" max="1292" width="11" style="208" customWidth="1"/>
    <col min="1293" max="1295" width="0" style="208" hidden="1" customWidth="1"/>
    <col min="1296" max="1296" width="11.140625" style="208" customWidth="1"/>
    <col min="1297" max="1301" width="0" style="208" hidden="1" customWidth="1"/>
    <col min="1302" max="1302" width="11.140625" style="208" customWidth="1"/>
    <col min="1303" max="1303" width="13" style="208" customWidth="1"/>
    <col min="1304" max="1304" width="12.5703125" style="208" customWidth="1"/>
    <col min="1305" max="1305" width="4.5703125" style="208" customWidth="1"/>
    <col min="1306" max="1306" width="12.5703125" style="208" customWidth="1"/>
    <col min="1307" max="1307" width="11.7109375" style="208" customWidth="1"/>
    <col min="1308" max="1308" width="13.7109375" style="208" customWidth="1"/>
    <col min="1309" max="1309" width="14.42578125" style="208" customWidth="1"/>
    <col min="1310" max="1531" width="9.140625" style="208"/>
    <col min="1532" max="1532" width="9.28515625" style="208" bestFit="1" customWidth="1"/>
    <col min="1533" max="1533" width="10.7109375" style="208" customWidth="1"/>
    <col min="1534" max="1536" width="0" style="208" hidden="1" customWidth="1"/>
    <col min="1537" max="1537" width="4.5703125" style="208" customWidth="1"/>
    <col min="1538" max="1543" width="0" style="208" hidden="1" customWidth="1"/>
    <col min="1544" max="1546" width="11.140625" style="208" customWidth="1"/>
    <col min="1547" max="1547" width="0" style="208" hidden="1" customWidth="1"/>
    <col min="1548" max="1548" width="11" style="208" customWidth="1"/>
    <col min="1549" max="1551" width="0" style="208" hidden="1" customWidth="1"/>
    <col min="1552" max="1552" width="11.140625" style="208" customWidth="1"/>
    <col min="1553" max="1557" width="0" style="208" hidden="1" customWidth="1"/>
    <col min="1558" max="1558" width="11.140625" style="208" customWidth="1"/>
    <col min="1559" max="1559" width="13" style="208" customWidth="1"/>
    <col min="1560" max="1560" width="12.5703125" style="208" customWidth="1"/>
    <col min="1561" max="1561" width="4.5703125" style="208" customWidth="1"/>
    <col min="1562" max="1562" width="12.5703125" style="208" customWidth="1"/>
    <col min="1563" max="1563" width="11.7109375" style="208" customWidth="1"/>
    <col min="1564" max="1564" width="13.7109375" style="208" customWidth="1"/>
    <col min="1565" max="1565" width="14.42578125" style="208" customWidth="1"/>
    <col min="1566" max="1787" width="9.140625" style="208"/>
    <col min="1788" max="1788" width="9.28515625" style="208" bestFit="1" customWidth="1"/>
    <col min="1789" max="1789" width="10.7109375" style="208" customWidth="1"/>
    <col min="1790" max="1792" width="0" style="208" hidden="1" customWidth="1"/>
    <col min="1793" max="1793" width="4.5703125" style="208" customWidth="1"/>
    <col min="1794" max="1799" width="0" style="208" hidden="1" customWidth="1"/>
    <col min="1800" max="1802" width="11.140625" style="208" customWidth="1"/>
    <col min="1803" max="1803" width="0" style="208" hidden="1" customWidth="1"/>
    <col min="1804" max="1804" width="11" style="208" customWidth="1"/>
    <col min="1805" max="1807" width="0" style="208" hidden="1" customWidth="1"/>
    <col min="1808" max="1808" width="11.140625" style="208" customWidth="1"/>
    <col min="1809" max="1813" width="0" style="208" hidden="1" customWidth="1"/>
    <col min="1814" max="1814" width="11.140625" style="208" customWidth="1"/>
    <col min="1815" max="1815" width="13" style="208" customWidth="1"/>
    <col min="1816" max="1816" width="12.5703125" style="208" customWidth="1"/>
    <col min="1817" max="1817" width="4.5703125" style="208" customWidth="1"/>
    <col min="1818" max="1818" width="12.5703125" style="208" customWidth="1"/>
    <col min="1819" max="1819" width="11.7109375" style="208" customWidth="1"/>
    <col min="1820" max="1820" width="13.7109375" style="208" customWidth="1"/>
    <col min="1821" max="1821" width="14.42578125" style="208" customWidth="1"/>
    <col min="1822" max="2043" width="9.140625" style="208"/>
    <col min="2044" max="2044" width="9.28515625" style="208" bestFit="1" customWidth="1"/>
    <col min="2045" max="2045" width="10.7109375" style="208" customWidth="1"/>
    <col min="2046" max="2048" width="0" style="208" hidden="1" customWidth="1"/>
    <col min="2049" max="2049" width="4.5703125" style="208" customWidth="1"/>
    <col min="2050" max="2055" width="0" style="208" hidden="1" customWidth="1"/>
    <col min="2056" max="2058" width="11.140625" style="208" customWidth="1"/>
    <col min="2059" max="2059" width="0" style="208" hidden="1" customWidth="1"/>
    <col min="2060" max="2060" width="11" style="208" customWidth="1"/>
    <col min="2061" max="2063" width="0" style="208" hidden="1" customWidth="1"/>
    <col min="2064" max="2064" width="11.140625" style="208" customWidth="1"/>
    <col min="2065" max="2069" width="0" style="208" hidden="1" customWidth="1"/>
    <col min="2070" max="2070" width="11.140625" style="208" customWidth="1"/>
    <col min="2071" max="2071" width="13" style="208" customWidth="1"/>
    <col min="2072" max="2072" width="12.5703125" style="208" customWidth="1"/>
    <col min="2073" max="2073" width="4.5703125" style="208" customWidth="1"/>
    <col min="2074" max="2074" width="12.5703125" style="208" customWidth="1"/>
    <col min="2075" max="2075" width="11.7109375" style="208" customWidth="1"/>
    <col min="2076" max="2076" width="13.7109375" style="208" customWidth="1"/>
    <col min="2077" max="2077" width="14.42578125" style="208" customWidth="1"/>
    <col min="2078" max="2299" width="9.140625" style="208"/>
    <col min="2300" max="2300" width="9.28515625" style="208" bestFit="1" customWidth="1"/>
    <col min="2301" max="2301" width="10.7109375" style="208" customWidth="1"/>
    <col min="2302" max="2304" width="0" style="208" hidden="1" customWidth="1"/>
    <col min="2305" max="2305" width="4.5703125" style="208" customWidth="1"/>
    <col min="2306" max="2311" width="0" style="208" hidden="1" customWidth="1"/>
    <col min="2312" max="2314" width="11.140625" style="208" customWidth="1"/>
    <col min="2315" max="2315" width="0" style="208" hidden="1" customWidth="1"/>
    <col min="2316" max="2316" width="11" style="208" customWidth="1"/>
    <col min="2317" max="2319" width="0" style="208" hidden="1" customWidth="1"/>
    <col min="2320" max="2320" width="11.140625" style="208" customWidth="1"/>
    <col min="2321" max="2325" width="0" style="208" hidden="1" customWidth="1"/>
    <col min="2326" max="2326" width="11.140625" style="208" customWidth="1"/>
    <col min="2327" max="2327" width="13" style="208" customWidth="1"/>
    <col min="2328" max="2328" width="12.5703125" style="208" customWidth="1"/>
    <col min="2329" max="2329" width="4.5703125" style="208" customWidth="1"/>
    <col min="2330" max="2330" width="12.5703125" style="208" customWidth="1"/>
    <col min="2331" max="2331" width="11.7109375" style="208" customWidth="1"/>
    <col min="2332" max="2332" width="13.7109375" style="208" customWidth="1"/>
    <col min="2333" max="2333" width="14.42578125" style="208" customWidth="1"/>
    <col min="2334" max="2555" width="9.140625" style="208"/>
    <col min="2556" max="2556" width="9.28515625" style="208" bestFit="1" customWidth="1"/>
    <col min="2557" max="2557" width="10.7109375" style="208" customWidth="1"/>
    <col min="2558" max="2560" width="0" style="208" hidden="1" customWidth="1"/>
    <col min="2561" max="2561" width="4.5703125" style="208" customWidth="1"/>
    <col min="2562" max="2567" width="0" style="208" hidden="1" customWidth="1"/>
    <col min="2568" max="2570" width="11.140625" style="208" customWidth="1"/>
    <col min="2571" max="2571" width="0" style="208" hidden="1" customWidth="1"/>
    <col min="2572" max="2572" width="11" style="208" customWidth="1"/>
    <col min="2573" max="2575" width="0" style="208" hidden="1" customWidth="1"/>
    <col min="2576" max="2576" width="11.140625" style="208" customWidth="1"/>
    <col min="2577" max="2581" width="0" style="208" hidden="1" customWidth="1"/>
    <col min="2582" max="2582" width="11.140625" style="208" customWidth="1"/>
    <col min="2583" max="2583" width="13" style="208" customWidth="1"/>
    <col min="2584" max="2584" width="12.5703125" style="208" customWidth="1"/>
    <col min="2585" max="2585" width="4.5703125" style="208" customWidth="1"/>
    <col min="2586" max="2586" width="12.5703125" style="208" customWidth="1"/>
    <col min="2587" max="2587" width="11.7109375" style="208" customWidth="1"/>
    <col min="2588" max="2588" width="13.7109375" style="208" customWidth="1"/>
    <col min="2589" max="2589" width="14.42578125" style="208" customWidth="1"/>
    <col min="2590" max="2811" width="9.140625" style="208"/>
    <col min="2812" max="2812" width="9.28515625" style="208" bestFit="1" customWidth="1"/>
    <col min="2813" max="2813" width="10.7109375" style="208" customWidth="1"/>
    <col min="2814" max="2816" width="0" style="208" hidden="1" customWidth="1"/>
    <col min="2817" max="2817" width="4.5703125" style="208" customWidth="1"/>
    <col min="2818" max="2823" width="0" style="208" hidden="1" customWidth="1"/>
    <col min="2824" max="2826" width="11.140625" style="208" customWidth="1"/>
    <col min="2827" max="2827" width="0" style="208" hidden="1" customWidth="1"/>
    <col min="2828" max="2828" width="11" style="208" customWidth="1"/>
    <col min="2829" max="2831" width="0" style="208" hidden="1" customWidth="1"/>
    <col min="2832" max="2832" width="11.140625" style="208" customWidth="1"/>
    <col min="2833" max="2837" width="0" style="208" hidden="1" customWidth="1"/>
    <col min="2838" max="2838" width="11.140625" style="208" customWidth="1"/>
    <col min="2839" max="2839" width="13" style="208" customWidth="1"/>
    <col min="2840" max="2840" width="12.5703125" style="208" customWidth="1"/>
    <col min="2841" max="2841" width="4.5703125" style="208" customWidth="1"/>
    <col min="2842" max="2842" width="12.5703125" style="208" customWidth="1"/>
    <col min="2843" max="2843" width="11.7109375" style="208" customWidth="1"/>
    <col min="2844" max="2844" width="13.7109375" style="208" customWidth="1"/>
    <col min="2845" max="2845" width="14.42578125" style="208" customWidth="1"/>
    <col min="2846" max="3067" width="9.140625" style="208"/>
    <col min="3068" max="3068" width="9.28515625" style="208" bestFit="1" customWidth="1"/>
    <col min="3069" max="3069" width="10.7109375" style="208" customWidth="1"/>
    <col min="3070" max="3072" width="0" style="208" hidden="1" customWidth="1"/>
    <col min="3073" max="3073" width="4.5703125" style="208" customWidth="1"/>
    <col min="3074" max="3079" width="0" style="208" hidden="1" customWidth="1"/>
    <col min="3080" max="3082" width="11.140625" style="208" customWidth="1"/>
    <col min="3083" max="3083" width="0" style="208" hidden="1" customWidth="1"/>
    <col min="3084" max="3084" width="11" style="208" customWidth="1"/>
    <col min="3085" max="3087" width="0" style="208" hidden="1" customWidth="1"/>
    <col min="3088" max="3088" width="11.140625" style="208" customWidth="1"/>
    <col min="3089" max="3093" width="0" style="208" hidden="1" customWidth="1"/>
    <col min="3094" max="3094" width="11.140625" style="208" customWidth="1"/>
    <col min="3095" max="3095" width="13" style="208" customWidth="1"/>
    <col min="3096" max="3096" width="12.5703125" style="208" customWidth="1"/>
    <col min="3097" max="3097" width="4.5703125" style="208" customWidth="1"/>
    <col min="3098" max="3098" width="12.5703125" style="208" customWidth="1"/>
    <col min="3099" max="3099" width="11.7109375" style="208" customWidth="1"/>
    <col min="3100" max="3100" width="13.7109375" style="208" customWidth="1"/>
    <col min="3101" max="3101" width="14.42578125" style="208" customWidth="1"/>
    <col min="3102" max="3323" width="9.140625" style="208"/>
    <col min="3324" max="3324" width="9.28515625" style="208" bestFit="1" customWidth="1"/>
    <col min="3325" max="3325" width="10.7109375" style="208" customWidth="1"/>
    <col min="3326" max="3328" width="0" style="208" hidden="1" customWidth="1"/>
    <col min="3329" max="3329" width="4.5703125" style="208" customWidth="1"/>
    <col min="3330" max="3335" width="0" style="208" hidden="1" customWidth="1"/>
    <col min="3336" max="3338" width="11.140625" style="208" customWidth="1"/>
    <col min="3339" max="3339" width="0" style="208" hidden="1" customWidth="1"/>
    <col min="3340" max="3340" width="11" style="208" customWidth="1"/>
    <col min="3341" max="3343" width="0" style="208" hidden="1" customWidth="1"/>
    <col min="3344" max="3344" width="11.140625" style="208" customWidth="1"/>
    <col min="3345" max="3349" width="0" style="208" hidden="1" customWidth="1"/>
    <col min="3350" max="3350" width="11.140625" style="208" customWidth="1"/>
    <col min="3351" max="3351" width="13" style="208" customWidth="1"/>
    <col min="3352" max="3352" width="12.5703125" style="208" customWidth="1"/>
    <col min="3353" max="3353" width="4.5703125" style="208" customWidth="1"/>
    <col min="3354" max="3354" width="12.5703125" style="208" customWidth="1"/>
    <col min="3355" max="3355" width="11.7109375" style="208" customWidth="1"/>
    <col min="3356" max="3356" width="13.7109375" style="208" customWidth="1"/>
    <col min="3357" max="3357" width="14.42578125" style="208" customWidth="1"/>
    <col min="3358" max="3579" width="9.140625" style="208"/>
    <col min="3580" max="3580" width="9.28515625" style="208" bestFit="1" customWidth="1"/>
    <col min="3581" max="3581" width="10.7109375" style="208" customWidth="1"/>
    <col min="3582" max="3584" width="0" style="208" hidden="1" customWidth="1"/>
    <col min="3585" max="3585" width="4.5703125" style="208" customWidth="1"/>
    <col min="3586" max="3591" width="0" style="208" hidden="1" customWidth="1"/>
    <col min="3592" max="3594" width="11.140625" style="208" customWidth="1"/>
    <col min="3595" max="3595" width="0" style="208" hidden="1" customWidth="1"/>
    <col min="3596" max="3596" width="11" style="208" customWidth="1"/>
    <col min="3597" max="3599" width="0" style="208" hidden="1" customWidth="1"/>
    <col min="3600" max="3600" width="11.140625" style="208" customWidth="1"/>
    <col min="3601" max="3605" width="0" style="208" hidden="1" customWidth="1"/>
    <col min="3606" max="3606" width="11.140625" style="208" customWidth="1"/>
    <col min="3607" max="3607" width="13" style="208" customWidth="1"/>
    <col min="3608" max="3608" width="12.5703125" style="208" customWidth="1"/>
    <col min="3609" max="3609" width="4.5703125" style="208" customWidth="1"/>
    <col min="3610" max="3610" width="12.5703125" style="208" customWidth="1"/>
    <col min="3611" max="3611" width="11.7109375" style="208" customWidth="1"/>
    <col min="3612" max="3612" width="13.7109375" style="208" customWidth="1"/>
    <col min="3613" max="3613" width="14.42578125" style="208" customWidth="1"/>
    <col min="3614" max="3835" width="9.140625" style="208"/>
    <col min="3836" max="3836" width="9.28515625" style="208" bestFit="1" customWidth="1"/>
    <col min="3837" max="3837" width="10.7109375" style="208" customWidth="1"/>
    <col min="3838" max="3840" width="0" style="208" hidden="1" customWidth="1"/>
    <col min="3841" max="3841" width="4.5703125" style="208" customWidth="1"/>
    <col min="3842" max="3847" width="0" style="208" hidden="1" customWidth="1"/>
    <col min="3848" max="3850" width="11.140625" style="208" customWidth="1"/>
    <col min="3851" max="3851" width="0" style="208" hidden="1" customWidth="1"/>
    <col min="3852" max="3852" width="11" style="208" customWidth="1"/>
    <col min="3853" max="3855" width="0" style="208" hidden="1" customWidth="1"/>
    <col min="3856" max="3856" width="11.140625" style="208" customWidth="1"/>
    <col min="3857" max="3861" width="0" style="208" hidden="1" customWidth="1"/>
    <col min="3862" max="3862" width="11.140625" style="208" customWidth="1"/>
    <col min="3863" max="3863" width="13" style="208" customWidth="1"/>
    <col min="3864" max="3864" width="12.5703125" style="208" customWidth="1"/>
    <col min="3865" max="3865" width="4.5703125" style="208" customWidth="1"/>
    <col min="3866" max="3866" width="12.5703125" style="208" customWidth="1"/>
    <col min="3867" max="3867" width="11.7109375" style="208" customWidth="1"/>
    <col min="3868" max="3868" width="13.7109375" style="208" customWidth="1"/>
    <col min="3869" max="3869" width="14.42578125" style="208" customWidth="1"/>
    <col min="3870" max="4091" width="9.140625" style="208"/>
    <col min="4092" max="4092" width="9.28515625" style="208" bestFit="1" customWidth="1"/>
    <col min="4093" max="4093" width="10.7109375" style="208" customWidth="1"/>
    <col min="4094" max="4096" width="0" style="208" hidden="1" customWidth="1"/>
    <col min="4097" max="4097" width="4.5703125" style="208" customWidth="1"/>
    <col min="4098" max="4103" width="0" style="208" hidden="1" customWidth="1"/>
    <col min="4104" max="4106" width="11.140625" style="208" customWidth="1"/>
    <col min="4107" max="4107" width="0" style="208" hidden="1" customWidth="1"/>
    <col min="4108" max="4108" width="11" style="208" customWidth="1"/>
    <col min="4109" max="4111" width="0" style="208" hidden="1" customWidth="1"/>
    <col min="4112" max="4112" width="11.140625" style="208" customWidth="1"/>
    <col min="4113" max="4117" width="0" style="208" hidden="1" customWidth="1"/>
    <col min="4118" max="4118" width="11.140625" style="208" customWidth="1"/>
    <col min="4119" max="4119" width="13" style="208" customWidth="1"/>
    <col min="4120" max="4120" width="12.5703125" style="208" customWidth="1"/>
    <col min="4121" max="4121" width="4.5703125" style="208" customWidth="1"/>
    <col min="4122" max="4122" width="12.5703125" style="208" customWidth="1"/>
    <col min="4123" max="4123" width="11.7109375" style="208" customWidth="1"/>
    <col min="4124" max="4124" width="13.7109375" style="208" customWidth="1"/>
    <col min="4125" max="4125" width="14.42578125" style="208" customWidth="1"/>
    <col min="4126" max="4347" width="9.140625" style="208"/>
    <col min="4348" max="4348" width="9.28515625" style="208" bestFit="1" customWidth="1"/>
    <col min="4349" max="4349" width="10.7109375" style="208" customWidth="1"/>
    <col min="4350" max="4352" width="0" style="208" hidden="1" customWidth="1"/>
    <col min="4353" max="4353" width="4.5703125" style="208" customWidth="1"/>
    <col min="4354" max="4359" width="0" style="208" hidden="1" customWidth="1"/>
    <col min="4360" max="4362" width="11.140625" style="208" customWidth="1"/>
    <col min="4363" max="4363" width="0" style="208" hidden="1" customWidth="1"/>
    <col min="4364" max="4364" width="11" style="208" customWidth="1"/>
    <col min="4365" max="4367" width="0" style="208" hidden="1" customWidth="1"/>
    <col min="4368" max="4368" width="11.140625" style="208" customWidth="1"/>
    <col min="4369" max="4373" width="0" style="208" hidden="1" customWidth="1"/>
    <col min="4374" max="4374" width="11.140625" style="208" customWidth="1"/>
    <col min="4375" max="4375" width="13" style="208" customWidth="1"/>
    <col min="4376" max="4376" width="12.5703125" style="208" customWidth="1"/>
    <col min="4377" max="4377" width="4.5703125" style="208" customWidth="1"/>
    <col min="4378" max="4378" width="12.5703125" style="208" customWidth="1"/>
    <col min="4379" max="4379" width="11.7109375" style="208" customWidth="1"/>
    <col min="4380" max="4380" width="13.7109375" style="208" customWidth="1"/>
    <col min="4381" max="4381" width="14.42578125" style="208" customWidth="1"/>
    <col min="4382" max="4603" width="9.140625" style="208"/>
    <col min="4604" max="4604" width="9.28515625" style="208" bestFit="1" customWidth="1"/>
    <col min="4605" max="4605" width="10.7109375" style="208" customWidth="1"/>
    <col min="4606" max="4608" width="0" style="208" hidden="1" customWidth="1"/>
    <col min="4609" max="4609" width="4.5703125" style="208" customWidth="1"/>
    <col min="4610" max="4615" width="0" style="208" hidden="1" customWidth="1"/>
    <col min="4616" max="4618" width="11.140625" style="208" customWidth="1"/>
    <col min="4619" max="4619" width="0" style="208" hidden="1" customWidth="1"/>
    <col min="4620" max="4620" width="11" style="208" customWidth="1"/>
    <col min="4621" max="4623" width="0" style="208" hidden="1" customWidth="1"/>
    <col min="4624" max="4624" width="11.140625" style="208" customWidth="1"/>
    <col min="4625" max="4629" width="0" style="208" hidden="1" customWidth="1"/>
    <col min="4630" max="4630" width="11.140625" style="208" customWidth="1"/>
    <col min="4631" max="4631" width="13" style="208" customWidth="1"/>
    <col min="4632" max="4632" width="12.5703125" style="208" customWidth="1"/>
    <col min="4633" max="4633" width="4.5703125" style="208" customWidth="1"/>
    <col min="4634" max="4634" width="12.5703125" style="208" customWidth="1"/>
    <col min="4635" max="4635" width="11.7109375" style="208" customWidth="1"/>
    <col min="4636" max="4636" width="13.7109375" style="208" customWidth="1"/>
    <col min="4637" max="4637" width="14.42578125" style="208" customWidth="1"/>
    <col min="4638" max="4859" width="9.140625" style="208"/>
    <col min="4860" max="4860" width="9.28515625" style="208" bestFit="1" customWidth="1"/>
    <col min="4861" max="4861" width="10.7109375" style="208" customWidth="1"/>
    <col min="4862" max="4864" width="0" style="208" hidden="1" customWidth="1"/>
    <col min="4865" max="4865" width="4.5703125" style="208" customWidth="1"/>
    <col min="4866" max="4871" width="0" style="208" hidden="1" customWidth="1"/>
    <col min="4872" max="4874" width="11.140625" style="208" customWidth="1"/>
    <col min="4875" max="4875" width="0" style="208" hidden="1" customWidth="1"/>
    <col min="4876" max="4876" width="11" style="208" customWidth="1"/>
    <col min="4877" max="4879" width="0" style="208" hidden="1" customWidth="1"/>
    <col min="4880" max="4880" width="11.140625" style="208" customWidth="1"/>
    <col min="4881" max="4885" width="0" style="208" hidden="1" customWidth="1"/>
    <col min="4886" max="4886" width="11.140625" style="208" customWidth="1"/>
    <col min="4887" max="4887" width="13" style="208" customWidth="1"/>
    <col min="4888" max="4888" width="12.5703125" style="208" customWidth="1"/>
    <col min="4889" max="4889" width="4.5703125" style="208" customWidth="1"/>
    <col min="4890" max="4890" width="12.5703125" style="208" customWidth="1"/>
    <col min="4891" max="4891" width="11.7109375" style="208" customWidth="1"/>
    <col min="4892" max="4892" width="13.7109375" style="208" customWidth="1"/>
    <col min="4893" max="4893" width="14.42578125" style="208" customWidth="1"/>
    <col min="4894" max="5115" width="9.140625" style="208"/>
    <col min="5116" max="5116" width="9.28515625" style="208" bestFit="1" customWidth="1"/>
    <col min="5117" max="5117" width="10.7109375" style="208" customWidth="1"/>
    <col min="5118" max="5120" width="0" style="208" hidden="1" customWidth="1"/>
    <col min="5121" max="5121" width="4.5703125" style="208" customWidth="1"/>
    <col min="5122" max="5127" width="0" style="208" hidden="1" customWidth="1"/>
    <col min="5128" max="5130" width="11.140625" style="208" customWidth="1"/>
    <col min="5131" max="5131" width="0" style="208" hidden="1" customWidth="1"/>
    <col min="5132" max="5132" width="11" style="208" customWidth="1"/>
    <col min="5133" max="5135" width="0" style="208" hidden="1" customWidth="1"/>
    <col min="5136" max="5136" width="11.140625" style="208" customWidth="1"/>
    <col min="5137" max="5141" width="0" style="208" hidden="1" customWidth="1"/>
    <col min="5142" max="5142" width="11.140625" style="208" customWidth="1"/>
    <col min="5143" max="5143" width="13" style="208" customWidth="1"/>
    <col min="5144" max="5144" width="12.5703125" style="208" customWidth="1"/>
    <col min="5145" max="5145" width="4.5703125" style="208" customWidth="1"/>
    <col min="5146" max="5146" width="12.5703125" style="208" customWidth="1"/>
    <col min="5147" max="5147" width="11.7109375" style="208" customWidth="1"/>
    <col min="5148" max="5148" width="13.7109375" style="208" customWidth="1"/>
    <col min="5149" max="5149" width="14.42578125" style="208" customWidth="1"/>
    <col min="5150" max="5371" width="9.140625" style="208"/>
    <col min="5372" max="5372" width="9.28515625" style="208" bestFit="1" customWidth="1"/>
    <col min="5373" max="5373" width="10.7109375" style="208" customWidth="1"/>
    <col min="5374" max="5376" width="0" style="208" hidden="1" customWidth="1"/>
    <col min="5377" max="5377" width="4.5703125" style="208" customWidth="1"/>
    <col min="5378" max="5383" width="0" style="208" hidden="1" customWidth="1"/>
    <col min="5384" max="5386" width="11.140625" style="208" customWidth="1"/>
    <col min="5387" max="5387" width="0" style="208" hidden="1" customWidth="1"/>
    <col min="5388" max="5388" width="11" style="208" customWidth="1"/>
    <col min="5389" max="5391" width="0" style="208" hidden="1" customWidth="1"/>
    <col min="5392" max="5392" width="11.140625" style="208" customWidth="1"/>
    <col min="5393" max="5397" width="0" style="208" hidden="1" customWidth="1"/>
    <col min="5398" max="5398" width="11.140625" style="208" customWidth="1"/>
    <col min="5399" max="5399" width="13" style="208" customWidth="1"/>
    <col min="5400" max="5400" width="12.5703125" style="208" customWidth="1"/>
    <col min="5401" max="5401" width="4.5703125" style="208" customWidth="1"/>
    <col min="5402" max="5402" width="12.5703125" style="208" customWidth="1"/>
    <col min="5403" max="5403" width="11.7109375" style="208" customWidth="1"/>
    <col min="5404" max="5404" width="13.7109375" style="208" customWidth="1"/>
    <col min="5405" max="5405" width="14.42578125" style="208" customWidth="1"/>
    <col min="5406" max="5627" width="9.140625" style="208"/>
    <col min="5628" max="5628" width="9.28515625" style="208" bestFit="1" customWidth="1"/>
    <col min="5629" max="5629" width="10.7109375" style="208" customWidth="1"/>
    <col min="5630" max="5632" width="0" style="208" hidden="1" customWidth="1"/>
    <col min="5633" max="5633" width="4.5703125" style="208" customWidth="1"/>
    <col min="5634" max="5639" width="0" style="208" hidden="1" customWidth="1"/>
    <col min="5640" max="5642" width="11.140625" style="208" customWidth="1"/>
    <col min="5643" max="5643" width="0" style="208" hidden="1" customWidth="1"/>
    <col min="5644" max="5644" width="11" style="208" customWidth="1"/>
    <col min="5645" max="5647" width="0" style="208" hidden="1" customWidth="1"/>
    <col min="5648" max="5648" width="11.140625" style="208" customWidth="1"/>
    <col min="5649" max="5653" width="0" style="208" hidden="1" customWidth="1"/>
    <col min="5654" max="5654" width="11.140625" style="208" customWidth="1"/>
    <col min="5655" max="5655" width="13" style="208" customWidth="1"/>
    <col min="5656" max="5656" width="12.5703125" style="208" customWidth="1"/>
    <col min="5657" max="5657" width="4.5703125" style="208" customWidth="1"/>
    <col min="5658" max="5658" width="12.5703125" style="208" customWidth="1"/>
    <col min="5659" max="5659" width="11.7109375" style="208" customWidth="1"/>
    <col min="5660" max="5660" width="13.7109375" style="208" customWidth="1"/>
    <col min="5661" max="5661" width="14.42578125" style="208" customWidth="1"/>
    <col min="5662" max="5883" width="9.140625" style="208"/>
    <col min="5884" max="5884" width="9.28515625" style="208" bestFit="1" customWidth="1"/>
    <col min="5885" max="5885" width="10.7109375" style="208" customWidth="1"/>
    <col min="5886" max="5888" width="0" style="208" hidden="1" customWidth="1"/>
    <col min="5889" max="5889" width="4.5703125" style="208" customWidth="1"/>
    <col min="5890" max="5895" width="0" style="208" hidden="1" customWidth="1"/>
    <col min="5896" max="5898" width="11.140625" style="208" customWidth="1"/>
    <col min="5899" max="5899" width="0" style="208" hidden="1" customWidth="1"/>
    <col min="5900" max="5900" width="11" style="208" customWidth="1"/>
    <col min="5901" max="5903" width="0" style="208" hidden="1" customWidth="1"/>
    <col min="5904" max="5904" width="11.140625" style="208" customWidth="1"/>
    <col min="5905" max="5909" width="0" style="208" hidden="1" customWidth="1"/>
    <col min="5910" max="5910" width="11.140625" style="208" customWidth="1"/>
    <col min="5911" max="5911" width="13" style="208" customWidth="1"/>
    <col min="5912" max="5912" width="12.5703125" style="208" customWidth="1"/>
    <col min="5913" max="5913" width="4.5703125" style="208" customWidth="1"/>
    <col min="5914" max="5914" width="12.5703125" style="208" customWidth="1"/>
    <col min="5915" max="5915" width="11.7109375" style="208" customWidth="1"/>
    <col min="5916" max="5916" width="13.7109375" style="208" customWidth="1"/>
    <col min="5917" max="5917" width="14.42578125" style="208" customWidth="1"/>
    <col min="5918" max="6139" width="9.140625" style="208"/>
    <col min="6140" max="6140" width="9.28515625" style="208" bestFit="1" customWidth="1"/>
    <col min="6141" max="6141" width="10.7109375" style="208" customWidth="1"/>
    <col min="6142" max="6144" width="0" style="208" hidden="1" customWidth="1"/>
    <col min="6145" max="6145" width="4.5703125" style="208" customWidth="1"/>
    <col min="6146" max="6151" width="0" style="208" hidden="1" customWidth="1"/>
    <col min="6152" max="6154" width="11.140625" style="208" customWidth="1"/>
    <col min="6155" max="6155" width="0" style="208" hidden="1" customWidth="1"/>
    <col min="6156" max="6156" width="11" style="208" customWidth="1"/>
    <col min="6157" max="6159" width="0" style="208" hidden="1" customWidth="1"/>
    <col min="6160" max="6160" width="11.140625" style="208" customWidth="1"/>
    <col min="6161" max="6165" width="0" style="208" hidden="1" customWidth="1"/>
    <col min="6166" max="6166" width="11.140625" style="208" customWidth="1"/>
    <col min="6167" max="6167" width="13" style="208" customWidth="1"/>
    <col min="6168" max="6168" width="12.5703125" style="208" customWidth="1"/>
    <col min="6169" max="6169" width="4.5703125" style="208" customWidth="1"/>
    <col min="6170" max="6170" width="12.5703125" style="208" customWidth="1"/>
    <col min="6171" max="6171" width="11.7109375" style="208" customWidth="1"/>
    <col min="6172" max="6172" width="13.7109375" style="208" customWidth="1"/>
    <col min="6173" max="6173" width="14.42578125" style="208" customWidth="1"/>
    <col min="6174" max="6395" width="9.140625" style="208"/>
    <col min="6396" max="6396" width="9.28515625" style="208" bestFit="1" customWidth="1"/>
    <col min="6397" max="6397" width="10.7109375" style="208" customWidth="1"/>
    <col min="6398" max="6400" width="0" style="208" hidden="1" customWidth="1"/>
    <col min="6401" max="6401" width="4.5703125" style="208" customWidth="1"/>
    <col min="6402" max="6407" width="0" style="208" hidden="1" customWidth="1"/>
    <col min="6408" max="6410" width="11.140625" style="208" customWidth="1"/>
    <col min="6411" max="6411" width="0" style="208" hidden="1" customWidth="1"/>
    <col min="6412" max="6412" width="11" style="208" customWidth="1"/>
    <col min="6413" max="6415" width="0" style="208" hidden="1" customWidth="1"/>
    <col min="6416" max="6416" width="11.140625" style="208" customWidth="1"/>
    <col min="6417" max="6421" width="0" style="208" hidden="1" customWidth="1"/>
    <col min="6422" max="6422" width="11.140625" style="208" customWidth="1"/>
    <col min="6423" max="6423" width="13" style="208" customWidth="1"/>
    <col min="6424" max="6424" width="12.5703125" style="208" customWidth="1"/>
    <col min="6425" max="6425" width="4.5703125" style="208" customWidth="1"/>
    <col min="6426" max="6426" width="12.5703125" style="208" customWidth="1"/>
    <col min="6427" max="6427" width="11.7109375" style="208" customWidth="1"/>
    <col min="6428" max="6428" width="13.7109375" style="208" customWidth="1"/>
    <col min="6429" max="6429" width="14.42578125" style="208" customWidth="1"/>
    <col min="6430" max="6651" width="9.140625" style="208"/>
    <col min="6652" max="6652" width="9.28515625" style="208" bestFit="1" customWidth="1"/>
    <col min="6653" max="6653" width="10.7109375" style="208" customWidth="1"/>
    <col min="6654" max="6656" width="0" style="208" hidden="1" customWidth="1"/>
    <col min="6657" max="6657" width="4.5703125" style="208" customWidth="1"/>
    <col min="6658" max="6663" width="0" style="208" hidden="1" customWidth="1"/>
    <col min="6664" max="6666" width="11.140625" style="208" customWidth="1"/>
    <col min="6667" max="6667" width="0" style="208" hidden="1" customWidth="1"/>
    <col min="6668" max="6668" width="11" style="208" customWidth="1"/>
    <col min="6669" max="6671" width="0" style="208" hidden="1" customWidth="1"/>
    <col min="6672" max="6672" width="11.140625" style="208" customWidth="1"/>
    <col min="6673" max="6677" width="0" style="208" hidden="1" customWidth="1"/>
    <col min="6678" max="6678" width="11.140625" style="208" customWidth="1"/>
    <col min="6679" max="6679" width="13" style="208" customWidth="1"/>
    <col min="6680" max="6680" width="12.5703125" style="208" customWidth="1"/>
    <col min="6681" max="6681" width="4.5703125" style="208" customWidth="1"/>
    <col min="6682" max="6682" width="12.5703125" style="208" customWidth="1"/>
    <col min="6683" max="6683" width="11.7109375" style="208" customWidth="1"/>
    <col min="6684" max="6684" width="13.7109375" style="208" customWidth="1"/>
    <col min="6685" max="6685" width="14.42578125" style="208" customWidth="1"/>
    <col min="6686" max="6907" width="9.140625" style="208"/>
    <col min="6908" max="6908" width="9.28515625" style="208" bestFit="1" customWidth="1"/>
    <col min="6909" max="6909" width="10.7109375" style="208" customWidth="1"/>
    <col min="6910" max="6912" width="0" style="208" hidden="1" customWidth="1"/>
    <col min="6913" max="6913" width="4.5703125" style="208" customWidth="1"/>
    <col min="6914" max="6919" width="0" style="208" hidden="1" customWidth="1"/>
    <col min="6920" max="6922" width="11.140625" style="208" customWidth="1"/>
    <col min="6923" max="6923" width="0" style="208" hidden="1" customWidth="1"/>
    <col min="6924" max="6924" width="11" style="208" customWidth="1"/>
    <col min="6925" max="6927" width="0" style="208" hidden="1" customWidth="1"/>
    <col min="6928" max="6928" width="11.140625" style="208" customWidth="1"/>
    <col min="6929" max="6933" width="0" style="208" hidden="1" customWidth="1"/>
    <col min="6934" max="6934" width="11.140625" style="208" customWidth="1"/>
    <col min="6935" max="6935" width="13" style="208" customWidth="1"/>
    <col min="6936" max="6936" width="12.5703125" style="208" customWidth="1"/>
    <col min="6937" max="6937" width="4.5703125" style="208" customWidth="1"/>
    <col min="6938" max="6938" width="12.5703125" style="208" customWidth="1"/>
    <col min="6939" max="6939" width="11.7109375" style="208" customWidth="1"/>
    <col min="6940" max="6940" width="13.7109375" style="208" customWidth="1"/>
    <col min="6941" max="6941" width="14.42578125" style="208" customWidth="1"/>
    <col min="6942" max="7163" width="9.140625" style="208"/>
    <col min="7164" max="7164" width="9.28515625" style="208" bestFit="1" customWidth="1"/>
    <col min="7165" max="7165" width="10.7109375" style="208" customWidth="1"/>
    <col min="7166" max="7168" width="0" style="208" hidden="1" customWidth="1"/>
    <col min="7169" max="7169" width="4.5703125" style="208" customWidth="1"/>
    <col min="7170" max="7175" width="0" style="208" hidden="1" customWidth="1"/>
    <col min="7176" max="7178" width="11.140625" style="208" customWidth="1"/>
    <col min="7179" max="7179" width="0" style="208" hidden="1" customWidth="1"/>
    <col min="7180" max="7180" width="11" style="208" customWidth="1"/>
    <col min="7181" max="7183" width="0" style="208" hidden="1" customWidth="1"/>
    <col min="7184" max="7184" width="11.140625" style="208" customWidth="1"/>
    <col min="7185" max="7189" width="0" style="208" hidden="1" customWidth="1"/>
    <col min="7190" max="7190" width="11.140625" style="208" customWidth="1"/>
    <col min="7191" max="7191" width="13" style="208" customWidth="1"/>
    <col min="7192" max="7192" width="12.5703125" style="208" customWidth="1"/>
    <col min="7193" max="7193" width="4.5703125" style="208" customWidth="1"/>
    <col min="7194" max="7194" width="12.5703125" style="208" customWidth="1"/>
    <col min="7195" max="7195" width="11.7109375" style="208" customWidth="1"/>
    <col min="7196" max="7196" width="13.7109375" style="208" customWidth="1"/>
    <col min="7197" max="7197" width="14.42578125" style="208" customWidth="1"/>
    <col min="7198" max="7419" width="9.140625" style="208"/>
    <col min="7420" max="7420" width="9.28515625" style="208" bestFit="1" customWidth="1"/>
    <col min="7421" max="7421" width="10.7109375" style="208" customWidth="1"/>
    <col min="7422" max="7424" width="0" style="208" hidden="1" customWidth="1"/>
    <col min="7425" max="7425" width="4.5703125" style="208" customWidth="1"/>
    <col min="7426" max="7431" width="0" style="208" hidden="1" customWidth="1"/>
    <col min="7432" max="7434" width="11.140625" style="208" customWidth="1"/>
    <col min="7435" max="7435" width="0" style="208" hidden="1" customWidth="1"/>
    <col min="7436" max="7436" width="11" style="208" customWidth="1"/>
    <col min="7437" max="7439" width="0" style="208" hidden="1" customWidth="1"/>
    <col min="7440" max="7440" width="11.140625" style="208" customWidth="1"/>
    <col min="7441" max="7445" width="0" style="208" hidden="1" customWidth="1"/>
    <col min="7446" max="7446" width="11.140625" style="208" customWidth="1"/>
    <col min="7447" max="7447" width="13" style="208" customWidth="1"/>
    <col min="7448" max="7448" width="12.5703125" style="208" customWidth="1"/>
    <col min="7449" max="7449" width="4.5703125" style="208" customWidth="1"/>
    <col min="7450" max="7450" width="12.5703125" style="208" customWidth="1"/>
    <col min="7451" max="7451" width="11.7109375" style="208" customWidth="1"/>
    <col min="7452" max="7452" width="13.7109375" style="208" customWidth="1"/>
    <col min="7453" max="7453" width="14.42578125" style="208" customWidth="1"/>
    <col min="7454" max="7675" width="9.140625" style="208"/>
    <col min="7676" max="7676" width="9.28515625" style="208" bestFit="1" customWidth="1"/>
    <col min="7677" max="7677" width="10.7109375" style="208" customWidth="1"/>
    <col min="7678" max="7680" width="0" style="208" hidden="1" customWidth="1"/>
    <col min="7681" max="7681" width="4.5703125" style="208" customWidth="1"/>
    <col min="7682" max="7687" width="0" style="208" hidden="1" customWidth="1"/>
    <col min="7688" max="7690" width="11.140625" style="208" customWidth="1"/>
    <col min="7691" max="7691" width="0" style="208" hidden="1" customWidth="1"/>
    <col min="7692" max="7692" width="11" style="208" customWidth="1"/>
    <col min="7693" max="7695" width="0" style="208" hidden="1" customWidth="1"/>
    <col min="7696" max="7696" width="11.140625" style="208" customWidth="1"/>
    <col min="7697" max="7701" width="0" style="208" hidden="1" customWidth="1"/>
    <col min="7702" max="7702" width="11.140625" style="208" customWidth="1"/>
    <col min="7703" max="7703" width="13" style="208" customWidth="1"/>
    <col min="7704" max="7704" width="12.5703125" style="208" customWidth="1"/>
    <col min="7705" max="7705" width="4.5703125" style="208" customWidth="1"/>
    <col min="7706" max="7706" width="12.5703125" style="208" customWidth="1"/>
    <col min="7707" max="7707" width="11.7109375" style="208" customWidth="1"/>
    <col min="7708" max="7708" width="13.7109375" style="208" customWidth="1"/>
    <col min="7709" max="7709" width="14.42578125" style="208" customWidth="1"/>
    <col min="7710" max="7931" width="9.140625" style="208"/>
    <col min="7932" max="7932" width="9.28515625" style="208" bestFit="1" customWidth="1"/>
    <col min="7933" max="7933" width="10.7109375" style="208" customWidth="1"/>
    <col min="7934" max="7936" width="0" style="208" hidden="1" customWidth="1"/>
    <col min="7937" max="7937" width="4.5703125" style="208" customWidth="1"/>
    <col min="7938" max="7943" width="0" style="208" hidden="1" customWidth="1"/>
    <col min="7944" max="7946" width="11.140625" style="208" customWidth="1"/>
    <col min="7947" max="7947" width="0" style="208" hidden="1" customWidth="1"/>
    <col min="7948" max="7948" width="11" style="208" customWidth="1"/>
    <col min="7949" max="7951" width="0" style="208" hidden="1" customWidth="1"/>
    <col min="7952" max="7952" width="11.140625" style="208" customWidth="1"/>
    <col min="7953" max="7957" width="0" style="208" hidden="1" customWidth="1"/>
    <col min="7958" max="7958" width="11.140625" style="208" customWidth="1"/>
    <col min="7959" max="7959" width="13" style="208" customWidth="1"/>
    <col min="7960" max="7960" width="12.5703125" style="208" customWidth="1"/>
    <col min="7961" max="7961" width="4.5703125" style="208" customWidth="1"/>
    <col min="7962" max="7962" width="12.5703125" style="208" customWidth="1"/>
    <col min="7963" max="7963" width="11.7109375" style="208" customWidth="1"/>
    <col min="7964" max="7964" width="13.7109375" style="208" customWidth="1"/>
    <col min="7965" max="7965" width="14.42578125" style="208" customWidth="1"/>
    <col min="7966" max="8187" width="9.140625" style="208"/>
    <col min="8188" max="8188" width="9.28515625" style="208" bestFit="1" customWidth="1"/>
    <col min="8189" max="8189" width="10.7109375" style="208" customWidth="1"/>
    <col min="8190" max="8192" width="0" style="208" hidden="1" customWidth="1"/>
    <col min="8193" max="8193" width="4.5703125" style="208" customWidth="1"/>
    <col min="8194" max="8199" width="0" style="208" hidden="1" customWidth="1"/>
    <col min="8200" max="8202" width="11.140625" style="208" customWidth="1"/>
    <col min="8203" max="8203" width="0" style="208" hidden="1" customWidth="1"/>
    <col min="8204" max="8204" width="11" style="208" customWidth="1"/>
    <col min="8205" max="8207" width="0" style="208" hidden="1" customWidth="1"/>
    <col min="8208" max="8208" width="11.140625" style="208" customWidth="1"/>
    <col min="8209" max="8213" width="0" style="208" hidden="1" customWidth="1"/>
    <col min="8214" max="8214" width="11.140625" style="208" customWidth="1"/>
    <col min="8215" max="8215" width="13" style="208" customWidth="1"/>
    <col min="8216" max="8216" width="12.5703125" style="208" customWidth="1"/>
    <col min="8217" max="8217" width="4.5703125" style="208" customWidth="1"/>
    <col min="8218" max="8218" width="12.5703125" style="208" customWidth="1"/>
    <col min="8219" max="8219" width="11.7109375" style="208" customWidth="1"/>
    <col min="8220" max="8220" width="13.7109375" style="208" customWidth="1"/>
    <col min="8221" max="8221" width="14.42578125" style="208" customWidth="1"/>
    <col min="8222" max="8443" width="9.140625" style="208"/>
    <col min="8444" max="8444" width="9.28515625" style="208" bestFit="1" customWidth="1"/>
    <col min="8445" max="8445" width="10.7109375" style="208" customWidth="1"/>
    <col min="8446" max="8448" width="0" style="208" hidden="1" customWidth="1"/>
    <col min="8449" max="8449" width="4.5703125" style="208" customWidth="1"/>
    <col min="8450" max="8455" width="0" style="208" hidden="1" customWidth="1"/>
    <col min="8456" max="8458" width="11.140625" style="208" customWidth="1"/>
    <col min="8459" max="8459" width="0" style="208" hidden="1" customWidth="1"/>
    <col min="8460" max="8460" width="11" style="208" customWidth="1"/>
    <col min="8461" max="8463" width="0" style="208" hidden="1" customWidth="1"/>
    <col min="8464" max="8464" width="11.140625" style="208" customWidth="1"/>
    <col min="8465" max="8469" width="0" style="208" hidden="1" customWidth="1"/>
    <col min="8470" max="8470" width="11.140625" style="208" customWidth="1"/>
    <col min="8471" max="8471" width="13" style="208" customWidth="1"/>
    <col min="8472" max="8472" width="12.5703125" style="208" customWidth="1"/>
    <col min="8473" max="8473" width="4.5703125" style="208" customWidth="1"/>
    <col min="8474" max="8474" width="12.5703125" style="208" customWidth="1"/>
    <col min="8475" max="8475" width="11.7109375" style="208" customWidth="1"/>
    <col min="8476" max="8476" width="13.7109375" style="208" customWidth="1"/>
    <col min="8477" max="8477" width="14.42578125" style="208" customWidth="1"/>
    <col min="8478" max="8699" width="9.140625" style="208"/>
    <col min="8700" max="8700" width="9.28515625" style="208" bestFit="1" customWidth="1"/>
    <col min="8701" max="8701" width="10.7109375" style="208" customWidth="1"/>
    <col min="8702" max="8704" width="0" style="208" hidden="1" customWidth="1"/>
    <col min="8705" max="8705" width="4.5703125" style="208" customWidth="1"/>
    <col min="8706" max="8711" width="0" style="208" hidden="1" customWidth="1"/>
    <col min="8712" max="8714" width="11.140625" style="208" customWidth="1"/>
    <col min="8715" max="8715" width="0" style="208" hidden="1" customWidth="1"/>
    <col min="8716" max="8716" width="11" style="208" customWidth="1"/>
    <col min="8717" max="8719" width="0" style="208" hidden="1" customWidth="1"/>
    <col min="8720" max="8720" width="11.140625" style="208" customWidth="1"/>
    <col min="8721" max="8725" width="0" style="208" hidden="1" customWidth="1"/>
    <col min="8726" max="8726" width="11.140625" style="208" customWidth="1"/>
    <col min="8727" max="8727" width="13" style="208" customWidth="1"/>
    <col min="8728" max="8728" width="12.5703125" style="208" customWidth="1"/>
    <col min="8729" max="8729" width="4.5703125" style="208" customWidth="1"/>
    <col min="8730" max="8730" width="12.5703125" style="208" customWidth="1"/>
    <col min="8731" max="8731" width="11.7109375" style="208" customWidth="1"/>
    <col min="8732" max="8732" width="13.7109375" style="208" customWidth="1"/>
    <col min="8733" max="8733" width="14.42578125" style="208" customWidth="1"/>
    <col min="8734" max="8955" width="9.140625" style="208"/>
    <col min="8956" max="8956" width="9.28515625" style="208" bestFit="1" customWidth="1"/>
    <col min="8957" max="8957" width="10.7109375" style="208" customWidth="1"/>
    <col min="8958" max="8960" width="0" style="208" hidden="1" customWidth="1"/>
    <col min="8961" max="8961" width="4.5703125" style="208" customWidth="1"/>
    <col min="8962" max="8967" width="0" style="208" hidden="1" customWidth="1"/>
    <col min="8968" max="8970" width="11.140625" style="208" customWidth="1"/>
    <col min="8971" max="8971" width="0" style="208" hidden="1" customWidth="1"/>
    <col min="8972" max="8972" width="11" style="208" customWidth="1"/>
    <col min="8973" max="8975" width="0" style="208" hidden="1" customWidth="1"/>
    <col min="8976" max="8976" width="11.140625" style="208" customWidth="1"/>
    <col min="8977" max="8981" width="0" style="208" hidden="1" customWidth="1"/>
    <col min="8982" max="8982" width="11.140625" style="208" customWidth="1"/>
    <col min="8983" max="8983" width="13" style="208" customWidth="1"/>
    <col min="8984" max="8984" width="12.5703125" style="208" customWidth="1"/>
    <col min="8985" max="8985" width="4.5703125" style="208" customWidth="1"/>
    <col min="8986" max="8986" width="12.5703125" style="208" customWidth="1"/>
    <col min="8987" max="8987" width="11.7109375" style="208" customWidth="1"/>
    <col min="8988" max="8988" width="13.7109375" style="208" customWidth="1"/>
    <col min="8989" max="8989" width="14.42578125" style="208" customWidth="1"/>
    <col min="8990" max="9211" width="9.140625" style="208"/>
    <col min="9212" max="9212" width="9.28515625" style="208" bestFit="1" customWidth="1"/>
    <col min="9213" max="9213" width="10.7109375" style="208" customWidth="1"/>
    <col min="9214" max="9216" width="0" style="208" hidden="1" customWidth="1"/>
    <col min="9217" max="9217" width="4.5703125" style="208" customWidth="1"/>
    <col min="9218" max="9223" width="0" style="208" hidden="1" customWidth="1"/>
    <col min="9224" max="9226" width="11.140625" style="208" customWidth="1"/>
    <col min="9227" max="9227" width="0" style="208" hidden="1" customWidth="1"/>
    <col min="9228" max="9228" width="11" style="208" customWidth="1"/>
    <col min="9229" max="9231" width="0" style="208" hidden="1" customWidth="1"/>
    <col min="9232" max="9232" width="11.140625" style="208" customWidth="1"/>
    <col min="9233" max="9237" width="0" style="208" hidden="1" customWidth="1"/>
    <col min="9238" max="9238" width="11.140625" style="208" customWidth="1"/>
    <col min="9239" max="9239" width="13" style="208" customWidth="1"/>
    <col min="9240" max="9240" width="12.5703125" style="208" customWidth="1"/>
    <col min="9241" max="9241" width="4.5703125" style="208" customWidth="1"/>
    <col min="9242" max="9242" width="12.5703125" style="208" customWidth="1"/>
    <col min="9243" max="9243" width="11.7109375" style="208" customWidth="1"/>
    <col min="9244" max="9244" width="13.7109375" style="208" customWidth="1"/>
    <col min="9245" max="9245" width="14.42578125" style="208" customWidth="1"/>
    <col min="9246" max="9467" width="9.140625" style="208"/>
    <col min="9468" max="9468" width="9.28515625" style="208" bestFit="1" customWidth="1"/>
    <col min="9469" max="9469" width="10.7109375" style="208" customWidth="1"/>
    <col min="9470" max="9472" width="0" style="208" hidden="1" customWidth="1"/>
    <col min="9473" max="9473" width="4.5703125" style="208" customWidth="1"/>
    <col min="9474" max="9479" width="0" style="208" hidden="1" customWidth="1"/>
    <col min="9480" max="9482" width="11.140625" style="208" customWidth="1"/>
    <col min="9483" max="9483" width="0" style="208" hidden="1" customWidth="1"/>
    <col min="9484" max="9484" width="11" style="208" customWidth="1"/>
    <col min="9485" max="9487" width="0" style="208" hidden="1" customWidth="1"/>
    <col min="9488" max="9488" width="11.140625" style="208" customWidth="1"/>
    <col min="9489" max="9493" width="0" style="208" hidden="1" customWidth="1"/>
    <col min="9494" max="9494" width="11.140625" style="208" customWidth="1"/>
    <col min="9495" max="9495" width="13" style="208" customWidth="1"/>
    <col min="9496" max="9496" width="12.5703125" style="208" customWidth="1"/>
    <col min="9497" max="9497" width="4.5703125" style="208" customWidth="1"/>
    <col min="9498" max="9498" width="12.5703125" style="208" customWidth="1"/>
    <col min="9499" max="9499" width="11.7109375" style="208" customWidth="1"/>
    <col min="9500" max="9500" width="13.7109375" style="208" customWidth="1"/>
    <col min="9501" max="9501" width="14.42578125" style="208" customWidth="1"/>
    <col min="9502" max="9723" width="9.140625" style="208"/>
    <col min="9724" max="9724" width="9.28515625" style="208" bestFit="1" customWidth="1"/>
    <col min="9725" max="9725" width="10.7109375" style="208" customWidth="1"/>
    <col min="9726" max="9728" width="0" style="208" hidden="1" customWidth="1"/>
    <col min="9729" max="9729" width="4.5703125" style="208" customWidth="1"/>
    <col min="9730" max="9735" width="0" style="208" hidden="1" customWidth="1"/>
    <col min="9736" max="9738" width="11.140625" style="208" customWidth="1"/>
    <col min="9739" max="9739" width="0" style="208" hidden="1" customWidth="1"/>
    <col min="9740" max="9740" width="11" style="208" customWidth="1"/>
    <col min="9741" max="9743" width="0" style="208" hidden="1" customWidth="1"/>
    <col min="9744" max="9744" width="11.140625" style="208" customWidth="1"/>
    <col min="9745" max="9749" width="0" style="208" hidden="1" customWidth="1"/>
    <col min="9750" max="9750" width="11.140625" style="208" customWidth="1"/>
    <col min="9751" max="9751" width="13" style="208" customWidth="1"/>
    <col min="9752" max="9752" width="12.5703125" style="208" customWidth="1"/>
    <col min="9753" max="9753" width="4.5703125" style="208" customWidth="1"/>
    <col min="9754" max="9754" width="12.5703125" style="208" customWidth="1"/>
    <col min="9755" max="9755" width="11.7109375" style="208" customWidth="1"/>
    <col min="9756" max="9756" width="13.7109375" style="208" customWidth="1"/>
    <col min="9757" max="9757" width="14.42578125" style="208" customWidth="1"/>
    <col min="9758" max="9979" width="9.140625" style="208"/>
    <col min="9980" max="9980" width="9.28515625" style="208" bestFit="1" customWidth="1"/>
    <col min="9981" max="9981" width="10.7109375" style="208" customWidth="1"/>
    <col min="9982" max="9984" width="0" style="208" hidden="1" customWidth="1"/>
    <col min="9985" max="9985" width="4.5703125" style="208" customWidth="1"/>
    <col min="9986" max="9991" width="0" style="208" hidden="1" customWidth="1"/>
    <col min="9992" max="9994" width="11.140625" style="208" customWidth="1"/>
    <col min="9995" max="9995" width="0" style="208" hidden="1" customWidth="1"/>
    <col min="9996" max="9996" width="11" style="208" customWidth="1"/>
    <col min="9997" max="9999" width="0" style="208" hidden="1" customWidth="1"/>
    <col min="10000" max="10000" width="11.140625" style="208" customWidth="1"/>
    <col min="10001" max="10005" width="0" style="208" hidden="1" customWidth="1"/>
    <col min="10006" max="10006" width="11.140625" style="208" customWidth="1"/>
    <col min="10007" max="10007" width="13" style="208" customWidth="1"/>
    <col min="10008" max="10008" width="12.5703125" style="208" customWidth="1"/>
    <col min="10009" max="10009" width="4.5703125" style="208" customWidth="1"/>
    <col min="10010" max="10010" width="12.5703125" style="208" customWidth="1"/>
    <col min="10011" max="10011" width="11.7109375" style="208" customWidth="1"/>
    <col min="10012" max="10012" width="13.7109375" style="208" customWidth="1"/>
    <col min="10013" max="10013" width="14.42578125" style="208" customWidth="1"/>
    <col min="10014" max="10235" width="9.140625" style="208"/>
    <col min="10236" max="10236" width="9.28515625" style="208" bestFit="1" customWidth="1"/>
    <col min="10237" max="10237" width="10.7109375" style="208" customWidth="1"/>
    <col min="10238" max="10240" width="0" style="208" hidden="1" customWidth="1"/>
    <col min="10241" max="10241" width="4.5703125" style="208" customWidth="1"/>
    <col min="10242" max="10247" width="0" style="208" hidden="1" customWidth="1"/>
    <col min="10248" max="10250" width="11.140625" style="208" customWidth="1"/>
    <col min="10251" max="10251" width="0" style="208" hidden="1" customWidth="1"/>
    <col min="10252" max="10252" width="11" style="208" customWidth="1"/>
    <col min="10253" max="10255" width="0" style="208" hidden="1" customWidth="1"/>
    <col min="10256" max="10256" width="11.140625" style="208" customWidth="1"/>
    <col min="10257" max="10261" width="0" style="208" hidden="1" customWidth="1"/>
    <col min="10262" max="10262" width="11.140625" style="208" customWidth="1"/>
    <col min="10263" max="10263" width="13" style="208" customWidth="1"/>
    <col min="10264" max="10264" width="12.5703125" style="208" customWidth="1"/>
    <col min="10265" max="10265" width="4.5703125" style="208" customWidth="1"/>
    <col min="10266" max="10266" width="12.5703125" style="208" customWidth="1"/>
    <col min="10267" max="10267" width="11.7109375" style="208" customWidth="1"/>
    <col min="10268" max="10268" width="13.7109375" style="208" customWidth="1"/>
    <col min="10269" max="10269" width="14.42578125" style="208" customWidth="1"/>
    <col min="10270" max="10491" width="9.140625" style="208"/>
    <col min="10492" max="10492" width="9.28515625" style="208" bestFit="1" customWidth="1"/>
    <col min="10493" max="10493" width="10.7109375" style="208" customWidth="1"/>
    <col min="10494" max="10496" width="0" style="208" hidden="1" customWidth="1"/>
    <col min="10497" max="10497" width="4.5703125" style="208" customWidth="1"/>
    <col min="10498" max="10503" width="0" style="208" hidden="1" customWidth="1"/>
    <col min="10504" max="10506" width="11.140625" style="208" customWidth="1"/>
    <col min="10507" max="10507" width="0" style="208" hidden="1" customWidth="1"/>
    <col min="10508" max="10508" width="11" style="208" customWidth="1"/>
    <col min="10509" max="10511" width="0" style="208" hidden="1" customWidth="1"/>
    <col min="10512" max="10512" width="11.140625" style="208" customWidth="1"/>
    <col min="10513" max="10517" width="0" style="208" hidden="1" customWidth="1"/>
    <col min="10518" max="10518" width="11.140625" style="208" customWidth="1"/>
    <col min="10519" max="10519" width="13" style="208" customWidth="1"/>
    <col min="10520" max="10520" width="12.5703125" style="208" customWidth="1"/>
    <col min="10521" max="10521" width="4.5703125" style="208" customWidth="1"/>
    <col min="10522" max="10522" width="12.5703125" style="208" customWidth="1"/>
    <col min="10523" max="10523" width="11.7109375" style="208" customWidth="1"/>
    <col min="10524" max="10524" width="13.7109375" style="208" customWidth="1"/>
    <col min="10525" max="10525" width="14.42578125" style="208" customWidth="1"/>
    <col min="10526" max="10747" width="9.140625" style="208"/>
    <col min="10748" max="10748" width="9.28515625" style="208" bestFit="1" customWidth="1"/>
    <col min="10749" max="10749" width="10.7109375" style="208" customWidth="1"/>
    <col min="10750" max="10752" width="0" style="208" hidden="1" customWidth="1"/>
    <col min="10753" max="10753" width="4.5703125" style="208" customWidth="1"/>
    <col min="10754" max="10759" width="0" style="208" hidden="1" customWidth="1"/>
    <col min="10760" max="10762" width="11.140625" style="208" customWidth="1"/>
    <col min="10763" max="10763" width="0" style="208" hidden="1" customWidth="1"/>
    <col min="10764" max="10764" width="11" style="208" customWidth="1"/>
    <col min="10765" max="10767" width="0" style="208" hidden="1" customWidth="1"/>
    <col min="10768" max="10768" width="11.140625" style="208" customWidth="1"/>
    <col min="10769" max="10773" width="0" style="208" hidden="1" customWidth="1"/>
    <col min="10774" max="10774" width="11.140625" style="208" customWidth="1"/>
    <col min="10775" max="10775" width="13" style="208" customWidth="1"/>
    <col min="10776" max="10776" width="12.5703125" style="208" customWidth="1"/>
    <col min="10777" max="10777" width="4.5703125" style="208" customWidth="1"/>
    <col min="10778" max="10778" width="12.5703125" style="208" customWidth="1"/>
    <col min="10779" max="10779" width="11.7109375" style="208" customWidth="1"/>
    <col min="10780" max="10780" width="13.7109375" style="208" customWidth="1"/>
    <col min="10781" max="10781" width="14.42578125" style="208" customWidth="1"/>
    <col min="10782" max="11003" width="9.140625" style="208"/>
    <col min="11004" max="11004" width="9.28515625" style="208" bestFit="1" customWidth="1"/>
    <col min="11005" max="11005" width="10.7109375" style="208" customWidth="1"/>
    <col min="11006" max="11008" width="0" style="208" hidden="1" customWidth="1"/>
    <col min="11009" max="11009" width="4.5703125" style="208" customWidth="1"/>
    <col min="11010" max="11015" width="0" style="208" hidden="1" customWidth="1"/>
    <col min="11016" max="11018" width="11.140625" style="208" customWidth="1"/>
    <col min="11019" max="11019" width="0" style="208" hidden="1" customWidth="1"/>
    <col min="11020" max="11020" width="11" style="208" customWidth="1"/>
    <col min="11021" max="11023" width="0" style="208" hidden="1" customWidth="1"/>
    <col min="11024" max="11024" width="11.140625" style="208" customWidth="1"/>
    <col min="11025" max="11029" width="0" style="208" hidden="1" customWidth="1"/>
    <col min="11030" max="11030" width="11.140625" style="208" customWidth="1"/>
    <col min="11031" max="11031" width="13" style="208" customWidth="1"/>
    <col min="11032" max="11032" width="12.5703125" style="208" customWidth="1"/>
    <col min="11033" max="11033" width="4.5703125" style="208" customWidth="1"/>
    <col min="11034" max="11034" width="12.5703125" style="208" customWidth="1"/>
    <col min="11035" max="11035" width="11.7109375" style="208" customWidth="1"/>
    <col min="11036" max="11036" width="13.7109375" style="208" customWidth="1"/>
    <col min="11037" max="11037" width="14.42578125" style="208" customWidth="1"/>
    <col min="11038" max="11259" width="9.140625" style="208"/>
    <col min="11260" max="11260" width="9.28515625" style="208" bestFit="1" customWidth="1"/>
    <col min="11261" max="11261" width="10.7109375" style="208" customWidth="1"/>
    <col min="11262" max="11264" width="0" style="208" hidden="1" customWidth="1"/>
    <col min="11265" max="11265" width="4.5703125" style="208" customWidth="1"/>
    <col min="11266" max="11271" width="0" style="208" hidden="1" customWidth="1"/>
    <col min="11272" max="11274" width="11.140625" style="208" customWidth="1"/>
    <col min="11275" max="11275" width="0" style="208" hidden="1" customWidth="1"/>
    <col min="11276" max="11276" width="11" style="208" customWidth="1"/>
    <col min="11277" max="11279" width="0" style="208" hidden="1" customWidth="1"/>
    <col min="11280" max="11280" width="11.140625" style="208" customWidth="1"/>
    <col min="11281" max="11285" width="0" style="208" hidden="1" customWidth="1"/>
    <col min="11286" max="11286" width="11.140625" style="208" customWidth="1"/>
    <col min="11287" max="11287" width="13" style="208" customWidth="1"/>
    <col min="11288" max="11288" width="12.5703125" style="208" customWidth="1"/>
    <col min="11289" max="11289" width="4.5703125" style="208" customWidth="1"/>
    <col min="11290" max="11290" width="12.5703125" style="208" customWidth="1"/>
    <col min="11291" max="11291" width="11.7109375" style="208" customWidth="1"/>
    <col min="11292" max="11292" width="13.7109375" style="208" customWidth="1"/>
    <col min="11293" max="11293" width="14.42578125" style="208" customWidth="1"/>
    <col min="11294" max="11515" width="9.140625" style="208"/>
    <col min="11516" max="11516" width="9.28515625" style="208" bestFit="1" customWidth="1"/>
    <col min="11517" max="11517" width="10.7109375" style="208" customWidth="1"/>
    <col min="11518" max="11520" width="0" style="208" hidden="1" customWidth="1"/>
    <col min="11521" max="11521" width="4.5703125" style="208" customWidth="1"/>
    <col min="11522" max="11527" width="0" style="208" hidden="1" customWidth="1"/>
    <col min="11528" max="11530" width="11.140625" style="208" customWidth="1"/>
    <col min="11531" max="11531" width="0" style="208" hidden="1" customWidth="1"/>
    <col min="11532" max="11532" width="11" style="208" customWidth="1"/>
    <col min="11533" max="11535" width="0" style="208" hidden="1" customWidth="1"/>
    <col min="11536" max="11536" width="11.140625" style="208" customWidth="1"/>
    <col min="11537" max="11541" width="0" style="208" hidden="1" customWidth="1"/>
    <col min="11542" max="11542" width="11.140625" style="208" customWidth="1"/>
    <col min="11543" max="11543" width="13" style="208" customWidth="1"/>
    <col min="11544" max="11544" width="12.5703125" style="208" customWidth="1"/>
    <col min="11545" max="11545" width="4.5703125" style="208" customWidth="1"/>
    <col min="11546" max="11546" width="12.5703125" style="208" customWidth="1"/>
    <col min="11547" max="11547" width="11.7109375" style="208" customWidth="1"/>
    <col min="11548" max="11548" width="13.7109375" style="208" customWidth="1"/>
    <col min="11549" max="11549" width="14.42578125" style="208" customWidth="1"/>
    <col min="11550" max="11771" width="9.140625" style="208"/>
    <col min="11772" max="11772" width="9.28515625" style="208" bestFit="1" customWidth="1"/>
    <col min="11773" max="11773" width="10.7109375" style="208" customWidth="1"/>
    <col min="11774" max="11776" width="0" style="208" hidden="1" customWidth="1"/>
    <col min="11777" max="11777" width="4.5703125" style="208" customWidth="1"/>
    <col min="11778" max="11783" width="0" style="208" hidden="1" customWidth="1"/>
    <col min="11784" max="11786" width="11.140625" style="208" customWidth="1"/>
    <col min="11787" max="11787" width="0" style="208" hidden="1" customWidth="1"/>
    <col min="11788" max="11788" width="11" style="208" customWidth="1"/>
    <col min="11789" max="11791" width="0" style="208" hidden="1" customWidth="1"/>
    <col min="11792" max="11792" width="11.140625" style="208" customWidth="1"/>
    <col min="11793" max="11797" width="0" style="208" hidden="1" customWidth="1"/>
    <col min="11798" max="11798" width="11.140625" style="208" customWidth="1"/>
    <col min="11799" max="11799" width="13" style="208" customWidth="1"/>
    <col min="11800" max="11800" width="12.5703125" style="208" customWidth="1"/>
    <col min="11801" max="11801" width="4.5703125" style="208" customWidth="1"/>
    <col min="11802" max="11802" width="12.5703125" style="208" customWidth="1"/>
    <col min="11803" max="11803" width="11.7109375" style="208" customWidth="1"/>
    <col min="11804" max="11804" width="13.7109375" style="208" customWidth="1"/>
    <col min="11805" max="11805" width="14.42578125" style="208" customWidth="1"/>
    <col min="11806" max="12027" width="9.140625" style="208"/>
    <col min="12028" max="12028" width="9.28515625" style="208" bestFit="1" customWidth="1"/>
    <col min="12029" max="12029" width="10.7109375" style="208" customWidth="1"/>
    <col min="12030" max="12032" width="0" style="208" hidden="1" customWidth="1"/>
    <col min="12033" max="12033" width="4.5703125" style="208" customWidth="1"/>
    <col min="12034" max="12039" width="0" style="208" hidden="1" customWidth="1"/>
    <col min="12040" max="12042" width="11.140625" style="208" customWidth="1"/>
    <col min="12043" max="12043" width="0" style="208" hidden="1" customWidth="1"/>
    <col min="12044" max="12044" width="11" style="208" customWidth="1"/>
    <col min="12045" max="12047" width="0" style="208" hidden="1" customWidth="1"/>
    <col min="12048" max="12048" width="11.140625" style="208" customWidth="1"/>
    <col min="12049" max="12053" width="0" style="208" hidden="1" customWidth="1"/>
    <col min="12054" max="12054" width="11.140625" style="208" customWidth="1"/>
    <col min="12055" max="12055" width="13" style="208" customWidth="1"/>
    <col min="12056" max="12056" width="12.5703125" style="208" customWidth="1"/>
    <col min="12057" max="12057" width="4.5703125" style="208" customWidth="1"/>
    <col min="12058" max="12058" width="12.5703125" style="208" customWidth="1"/>
    <col min="12059" max="12059" width="11.7109375" style="208" customWidth="1"/>
    <col min="12060" max="12060" width="13.7109375" style="208" customWidth="1"/>
    <col min="12061" max="12061" width="14.42578125" style="208" customWidth="1"/>
    <col min="12062" max="12283" width="9.140625" style="208"/>
    <col min="12284" max="12284" width="9.28515625" style="208" bestFit="1" customWidth="1"/>
    <col min="12285" max="12285" width="10.7109375" style="208" customWidth="1"/>
    <col min="12286" max="12288" width="0" style="208" hidden="1" customWidth="1"/>
    <col min="12289" max="12289" width="4.5703125" style="208" customWidth="1"/>
    <col min="12290" max="12295" width="0" style="208" hidden="1" customWidth="1"/>
    <col min="12296" max="12298" width="11.140625" style="208" customWidth="1"/>
    <col min="12299" max="12299" width="0" style="208" hidden="1" customWidth="1"/>
    <col min="12300" max="12300" width="11" style="208" customWidth="1"/>
    <col min="12301" max="12303" width="0" style="208" hidden="1" customWidth="1"/>
    <col min="12304" max="12304" width="11.140625" style="208" customWidth="1"/>
    <col min="12305" max="12309" width="0" style="208" hidden="1" customWidth="1"/>
    <col min="12310" max="12310" width="11.140625" style="208" customWidth="1"/>
    <col min="12311" max="12311" width="13" style="208" customWidth="1"/>
    <col min="12312" max="12312" width="12.5703125" style="208" customWidth="1"/>
    <col min="12313" max="12313" width="4.5703125" style="208" customWidth="1"/>
    <col min="12314" max="12314" width="12.5703125" style="208" customWidth="1"/>
    <col min="12315" max="12315" width="11.7109375" style="208" customWidth="1"/>
    <col min="12316" max="12316" width="13.7109375" style="208" customWidth="1"/>
    <col min="12317" max="12317" width="14.42578125" style="208" customWidth="1"/>
    <col min="12318" max="12539" width="9.140625" style="208"/>
    <col min="12540" max="12540" width="9.28515625" style="208" bestFit="1" customWidth="1"/>
    <col min="12541" max="12541" width="10.7109375" style="208" customWidth="1"/>
    <col min="12542" max="12544" width="0" style="208" hidden="1" customWidth="1"/>
    <col min="12545" max="12545" width="4.5703125" style="208" customWidth="1"/>
    <col min="12546" max="12551" width="0" style="208" hidden="1" customWidth="1"/>
    <col min="12552" max="12554" width="11.140625" style="208" customWidth="1"/>
    <col min="12555" max="12555" width="0" style="208" hidden="1" customWidth="1"/>
    <col min="12556" max="12556" width="11" style="208" customWidth="1"/>
    <col min="12557" max="12559" width="0" style="208" hidden="1" customWidth="1"/>
    <col min="12560" max="12560" width="11.140625" style="208" customWidth="1"/>
    <col min="12561" max="12565" width="0" style="208" hidden="1" customWidth="1"/>
    <col min="12566" max="12566" width="11.140625" style="208" customWidth="1"/>
    <col min="12567" max="12567" width="13" style="208" customWidth="1"/>
    <col min="12568" max="12568" width="12.5703125" style="208" customWidth="1"/>
    <col min="12569" max="12569" width="4.5703125" style="208" customWidth="1"/>
    <col min="12570" max="12570" width="12.5703125" style="208" customWidth="1"/>
    <col min="12571" max="12571" width="11.7109375" style="208" customWidth="1"/>
    <col min="12572" max="12572" width="13.7109375" style="208" customWidth="1"/>
    <col min="12573" max="12573" width="14.42578125" style="208" customWidth="1"/>
    <col min="12574" max="12795" width="9.140625" style="208"/>
    <col min="12796" max="12796" width="9.28515625" style="208" bestFit="1" customWidth="1"/>
    <col min="12797" max="12797" width="10.7109375" style="208" customWidth="1"/>
    <col min="12798" max="12800" width="0" style="208" hidden="1" customWidth="1"/>
    <col min="12801" max="12801" width="4.5703125" style="208" customWidth="1"/>
    <col min="12802" max="12807" width="0" style="208" hidden="1" customWidth="1"/>
    <col min="12808" max="12810" width="11.140625" style="208" customWidth="1"/>
    <col min="12811" max="12811" width="0" style="208" hidden="1" customWidth="1"/>
    <col min="12812" max="12812" width="11" style="208" customWidth="1"/>
    <col min="12813" max="12815" width="0" style="208" hidden="1" customWidth="1"/>
    <col min="12816" max="12816" width="11.140625" style="208" customWidth="1"/>
    <col min="12817" max="12821" width="0" style="208" hidden="1" customWidth="1"/>
    <col min="12822" max="12822" width="11.140625" style="208" customWidth="1"/>
    <col min="12823" max="12823" width="13" style="208" customWidth="1"/>
    <col min="12824" max="12824" width="12.5703125" style="208" customWidth="1"/>
    <col min="12825" max="12825" width="4.5703125" style="208" customWidth="1"/>
    <col min="12826" max="12826" width="12.5703125" style="208" customWidth="1"/>
    <col min="12827" max="12827" width="11.7109375" style="208" customWidth="1"/>
    <col min="12828" max="12828" width="13.7109375" style="208" customWidth="1"/>
    <col min="12829" max="12829" width="14.42578125" style="208" customWidth="1"/>
    <col min="12830" max="13051" width="9.140625" style="208"/>
    <col min="13052" max="13052" width="9.28515625" style="208" bestFit="1" customWidth="1"/>
    <col min="13053" max="13053" width="10.7109375" style="208" customWidth="1"/>
    <col min="13054" max="13056" width="0" style="208" hidden="1" customWidth="1"/>
    <col min="13057" max="13057" width="4.5703125" style="208" customWidth="1"/>
    <col min="13058" max="13063" width="0" style="208" hidden="1" customWidth="1"/>
    <col min="13064" max="13066" width="11.140625" style="208" customWidth="1"/>
    <col min="13067" max="13067" width="0" style="208" hidden="1" customWidth="1"/>
    <col min="13068" max="13068" width="11" style="208" customWidth="1"/>
    <col min="13069" max="13071" width="0" style="208" hidden="1" customWidth="1"/>
    <col min="13072" max="13072" width="11.140625" style="208" customWidth="1"/>
    <col min="13073" max="13077" width="0" style="208" hidden="1" customWidth="1"/>
    <col min="13078" max="13078" width="11.140625" style="208" customWidth="1"/>
    <col min="13079" max="13079" width="13" style="208" customWidth="1"/>
    <col min="13080" max="13080" width="12.5703125" style="208" customWidth="1"/>
    <col min="13081" max="13081" width="4.5703125" style="208" customWidth="1"/>
    <col min="13082" max="13082" width="12.5703125" style="208" customWidth="1"/>
    <col min="13083" max="13083" width="11.7109375" style="208" customWidth="1"/>
    <col min="13084" max="13084" width="13.7109375" style="208" customWidth="1"/>
    <col min="13085" max="13085" width="14.42578125" style="208" customWidth="1"/>
    <col min="13086" max="13307" width="9.140625" style="208"/>
    <col min="13308" max="13308" width="9.28515625" style="208" bestFit="1" customWidth="1"/>
    <col min="13309" max="13309" width="10.7109375" style="208" customWidth="1"/>
    <col min="13310" max="13312" width="0" style="208" hidden="1" customWidth="1"/>
    <col min="13313" max="13313" width="4.5703125" style="208" customWidth="1"/>
    <col min="13314" max="13319" width="0" style="208" hidden="1" customWidth="1"/>
    <col min="13320" max="13322" width="11.140625" style="208" customWidth="1"/>
    <col min="13323" max="13323" width="0" style="208" hidden="1" customWidth="1"/>
    <col min="13324" max="13324" width="11" style="208" customWidth="1"/>
    <col min="13325" max="13327" width="0" style="208" hidden="1" customWidth="1"/>
    <col min="13328" max="13328" width="11.140625" style="208" customWidth="1"/>
    <col min="13329" max="13333" width="0" style="208" hidden="1" customWidth="1"/>
    <col min="13334" max="13334" width="11.140625" style="208" customWidth="1"/>
    <col min="13335" max="13335" width="13" style="208" customWidth="1"/>
    <col min="13336" max="13336" width="12.5703125" style="208" customWidth="1"/>
    <col min="13337" max="13337" width="4.5703125" style="208" customWidth="1"/>
    <col min="13338" max="13338" width="12.5703125" style="208" customWidth="1"/>
    <col min="13339" max="13339" width="11.7109375" style="208" customWidth="1"/>
    <col min="13340" max="13340" width="13.7109375" style="208" customWidth="1"/>
    <col min="13341" max="13341" width="14.42578125" style="208" customWidth="1"/>
    <col min="13342" max="13563" width="9.140625" style="208"/>
    <col min="13564" max="13564" width="9.28515625" style="208" bestFit="1" customWidth="1"/>
    <col min="13565" max="13565" width="10.7109375" style="208" customWidth="1"/>
    <col min="13566" max="13568" width="0" style="208" hidden="1" customWidth="1"/>
    <col min="13569" max="13569" width="4.5703125" style="208" customWidth="1"/>
    <col min="13570" max="13575" width="0" style="208" hidden="1" customWidth="1"/>
    <col min="13576" max="13578" width="11.140625" style="208" customWidth="1"/>
    <col min="13579" max="13579" width="0" style="208" hidden="1" customWidth="1"/>
    <col min="13580" max="13580" width="11" style="208" customWidth="1"/>
    <col min="13581" max="13583" width="0" style="208" hidden="1" customWidth="1"/>
    <col min="13584" max="13584" width="11.140625" style="208" customWidth="1"/>
    <col min="13585" max="13589" width="0" style="208" hidden="1" customWidth="1"/>
    <col min="13590" max="13590" width="11.140625" style="208" customWidth="1"/>
    <col min="13591" max="13591" width="13" style="208" customWidth="1"/>
    <col min="13592" max="13592" width="12.5703125" style="208" customWidth="1"/>
    <col min="13593" max="13593" width="4.5703125" style="208" customWidth="1"/>
    <col min="13594" max="13594" width="12.5703125" style="208" customWidth="1"/>
    <col min="13595" max="13595" width="11.7109375" style="208" customWidth="1"/>
    <col min="13596" max="13596" width="13.7109375" style="208" customWidth="1"/>
    <col min="13597" max="13597" width="14.42578125" style="208" customWidth="1"/>
    <col min="13598" max="13819" width="9.140625" style="208"/>
    <col min="13820" max="13820" width="9.28515625" style="208" bestFit="1" customWidth="1"/>
    <col min="13821" max="13821" width="10.7109375" style="208" customWidth="1"/>
    <col min="13822" max="13824" width="0" style="208" hidden="1" customWidth="1"/>
    <col min="13825" max="13825" width="4.5703125" style="208" customWidth="1"/>
    <col min="13826" max="13831" width="0" style="208" hidden="1" customWidth="1"/>
    <col min="13832" max="13834" width="11.140625" style="208" customWidth="1"/>
    <col min="13835" max="13835" width="0" style="208" hidden="1" customWidth="1"/>
    <col min="13836" max="13836" width="11" style="208" customWidth="1"/>
    <col min="13837" max="13839" width="0" style="208" hidden="1" customWidth="1"/>
    <col min="13840" max="13840" width="11.140625" style="208" customWidth="1"/>
    <col min="13841" max="13845" width="0" style="208" hidden="1" customWidth="1"/>
    <col min="13846" max="13846" width="11.140625" style="208" customWidth="1"/>
    <col min="13847" max="13847" width="13" style="208" customWidth="1"/>
    <col min="13848" max="13848" width="12.5703125" style="208" customWidth="1"/>
    <col min="13849" max="13849" width="4.5703125" style="208" customWidth="1"/>
    <col min="13850" max="13850" width="12.5703125" style="208" customWidth="1"/>
    <col min="13851" max="13851" width="11.7109375" style="208" customWidth="1"/>
    <col min="13852" max="13852" width="13.7109375" style="208" customWidth="1"/>
    <col min="13853" max="13853" width="14.42578125" style="208" customWidth="1"/>
    <col min="13854" max="14075" width="9.140625" style="208"/>
    <col min="14076" max="14076" width="9.28515625" style="208" bestFit="1" customWidth="1"/>
    <col min="14077" max="14077" width="10.7109375" style="208" customWidth="1"/>
    <col min="14078" max="14080" width="0" style="208" hidden="1" customWidth="1"/>
    <col min="14081" max="14081" width="4.5703125" style="208" customWidth="1"/>
    <col min="14082" max="14087" width="0" style="208" hidden="1" customWidth="1"/>
    <col min="14088" max="14090" width="11.140625" style="208" customWidth="1"/>
    <col min="14091" max="14091" width="0" style="208" hidden="1" customWidth="1"/>
    <col min="14092" max="14092" width="11" style="208" customWidth="1"/>
    <col min="14093" max="14095" width="0" style="208" hidden="1" customWidth="1"/>
    <col min="14096" max="14096" width="11.140625" style="208" customWidth="1"/>
    <col min="14097" max="14101" width="0" style="208" hidden="1" customWidth="1"/>
    <col min="14102" max="14102" width="11.140625" style="208" customWidth="1"/>
    <col min="14103" max="14103" width="13" style="208" customWidth="1"/>
    <col min="14104" max="14104" width="12.5703125" style="208" customWidth="1"/>
    <col min="14105" max="14105" width="4.5703125" style="208" customWidth="1"/>
    <col min="14106" max="14106" width="12.5703125" style="208" customWidth="1"/>
    <col min="14107" max="14107" width="11.7109375" style="208" customWidth="1"/>
    <col min="14108" max="14108" width="13.7109375" style="208" customWidth="1"/>
    <col min="14109" max="14109" width="14.42578125" style="208" customWidth="1"/>
    <col min="14110" max="14331" width="9.140625" style="208"/>
    <col min="14332" max="14332" width="9.28515625" style="208" bestFit="1" customWidth="1"/>
    <col min="14333" max="14333" width="10.7109375" style="208" customWidth="1"/>
    <col min="14334" max="14336" width="0" style="208" hidden="1" customWidth="1"/>
    <col min="14337" max="14337" width="4.5703125" style="208" customWidth="1"/>
    <col min="14338" max="14343" width="0" style="208" hidden="1" customWidth="1"/>
    <col min="14344" max="14346" width="11.140625" style="208" customWidth="1"/>
    <col min="14347" max="14347" width="0" style="208" hidden="1" customWidth="1"/>
    <col min="14348" max="14348" width="11" style="208" customWidth="1"/>
    <col min="14349" max="14351" width="0" style="208" hidden="1" customWidth="1"/>
    <col min="14352" max="14352" width="11.140625" style="208" customWidth="1"/>
    <col min="14353" max="14357" width="0" style="208" hidden="1" customWidth="1"/>
    <col min="14358" max="14358" width="11.140625" style="208" customWidth="1"/>
    <col min="14359" max="14359" width="13" style="208" customWidth="1"/>
    <col min="14360" max="14360" width="12.5703125" style="208" customWidth="1"/>
    <col min="14361" max="14361" width="4.5703125" style="208" customWidth="1"/>
    <col min="14362" max="14362" width="12.5703125" style="208" customWidth="1"/>
    <col min="14363" max="14363" width="11.7109375" style="208" customWidth="1"/>
    <col min="14364" max="14364" width="13.7109375" style="208" customWidth="1"/>
    <col min="14365" max="14365" width="14.42578125" style="208" customWidth="1"/>
    <col min="14366" max="14587" width="9.140625" style="208"/>
    <col min="14588" max="14588" width="9.28515625" style="208" bestFit="1" customWidth="1"/>
    <col min="14589" max="14589" width="10.7109375" style="208" customWidth="1"/>
    <col min="14590" max="14592" width="0" style="208" hidden="1" customWidth="1"/>
    <col min="14593" max="14593" width="4.5703125" style="208" customWidth="1"/>
    <col min="14594" max="14599" width="0" style="208" hidden="1" customWidth="1"/>
    <col min="14600" max="14602" width="11.140625" style="208" customWidth="1"/>
    <col min="14603" max="14603" width="0" style="208" hidden="1" customWidth="1"/>
    <col min="14604" max="14604" width="11" style="208" customWidth="1"/>
    <col min="14605" max="14607" width="0" style="208" hidden="1" customWidth="1"/>
    <col min="14608" max="14608" width="11.140625" style="208" customWidth="1"/>
    <col min="14609" max="14613" width="0" style="208" hidden="1" customWidth="1"/>
    <col min="14614" max="14614" width="11.140625" style="208" customWidth="1"/>
    <col min="14615" max="14615" width="13" style="208" customWidth="1"/>
    <col min="14616" max="14616" width="12.5703125" style="208" customWidth="1"/>
    <col min="14617" max="14617" width="4.5703125" style="208" customWidth="1"/>
    <col min="14618" max="14618" width="12.5703125" style="208" customWidth="1"/>
    <col min="14619" max="14619" width="11.7109375" style="208" customWidth="1"/>
    <col min="14620" max="14620" width="13.7109375" style="208" customWidth="1"/>
    <col min="14621" max="14621" width="14.42578125" style="208" customWidth="1"/>
    <col min="14622" max="14843" width="9.140625" style="208"/>
    <col min="14844" max="14844" width="9.28515625" style="208" bestFit="1" customWidth="1"/>
    <col min="14845" max="14845" width="10.7109375" style="208" customWidth="1"/>
    <col min="14846" max="14848" width="0" style="208" hidden="1" customWidth="1"/>
    <col min="14849" max="14849" width="4.5703125" style="208" customWidth="1"/>
    <col min="14850" max="14855" width="0" style="208" hidden="1" customWidth="1"/>
    <col min="14856" max="14858" width="11.140625" style="208" customWidth="1"/>
    <col min="14859" max="14859" width="0" style="208" hidden="1" customWidth="1"/>
    <col min="14860" max="14860" width="11" style="208" customWidth="1"/>
    <col min="14861" max="14863" width="0" style="208" hidden="1" customWidth="1"/>
    <col min="14864" max="14864" width="11.140625" style="208" customWidth="1"/>
    <col min="14865" max="14869" width="0" style="208" hidden="1" customWidth="1"/>
    <col min="14870" max="14870" width="11.140625" style="208" customWidth="1"/>
    <col min="14871" max="14871" width="13" style="208" customWidth="1"/>
    <col min="14872" max="14872" width="12.5703125" style="208" customWidth="1"/>
    <col min="14873" max="14873" width="4.5703125" style="208" customWidth="1"/>
    <col min="14874" max="14874" width="12.5703125" style="208" customWidth="1"/>
    <col min="14875" max="14875" width="11.7109375" style="208" customWidth="1"/>
    <col min="14876" max="14876" width="13.7109375" style="208" customWidth="1"/>
    <col min="14877" max="14877" width="14.42578125" style="208" customWidth="1"/>
    <col min="14878" max="15099" width="9.140625" style="208"/>
    <col min="15100" max="15100" width="9.28515625" style="208" bestFit="1" customWidth="1"/>
    <col min="15101" max="15101" width="10.7109375" style="208" customWidth="1"/>
    <col min="15102" max="15104" width="0" style="208" hidden="1" customWidth="1"/>
    <col min="15105" max="15105" width="4.5703125" style="208" customWidth="1"/>
    <col min="15106" max="15111" width="0" style="208" hidden="1" customWidth="1"/>
    <col min="15112" max="15114" width="11.140625" style="208" customWidth="1"/>
    <col min="15115" max="15115" width="0" style="208" hidden="1" customWidth="1"/>
    <col min="15116" max="15116" width="11" style="208" customWidth="1"/>
    <col min="15117" max="15119" width="0" style="208" hidden="1" customWidth="1"/>
    <col min="15120" max="15120" width="11.140625" style="208" customWidth="1"/>
    <col min="15121" max="15125" width="0" style="208" hidden="1" customWidth="1"/>
    <col min="15126" max="15126" width="11.140625" style="208" customWidth="1"/>
    <col min="15127" max="15127" width="13" style="208" customWidth="1"/>
    <col min="15128" max="15128" width="12.5703125" style="208" customWidth="1"/>
    <col min="15129" max="15129" width="4.5703125" style="208" customWidth="1"/>
    <col min="15130" max="15130" width="12.5703125" style="208" customWidth="1"/>
    <col min="15131" max="15131" width="11.7109375" style="208" customWidth="1"/>
    <col min="15132" max="15132" width="13.7109375" style="208" customWidth="1"/>
    <col min="15133" max="15133" width="14.42578125" style="208" customWidth="1"/>
    <col min="15134" max="15355" width="9.140625" style="208"/>
    <col min="15356" max="15356" width="9.28515625" style="208" bestFit="1" customWidth="1"/>
    <col min="15357" max="15357" width="10.7109375" style="208" customWidth="1"/>
    <col min="15358" max="15360" width="0" style="208" hidden="1" customWidth="1"/>
    <col min="15361" max="15361" width="4.5703125" style="208" customWidth="1"/>
    <col min="15362" max="15367" width="0" style="208" hidden="1" customWidth="1"/>
    <col min="15368" max="15370" width="11.140625" style="208" customWidth="1"/>
    <col min="15371" max="15371" width="0" style="208" hidden="1" customWidth="1"/>
    <col min="15372" max="15372" width="11" style="208" customWidth="1"/>
    <col min="15373" max="15375" width="0" style="208" hidden="1" customWidth="1"/>
    <col min="15376" max="15376" width="11.140625" style="208" customWidth="1"/>
    <col min="15377" max="15381" width="0" style="208" hidden="1" customWidth="1"/>
    <col min="15382" max="15382" width="11.140625" style="208" customWidth="1"/>
    <col min="15383" max="15383" width="13" style="208" customWidth="1"/>
    <col min="15384" max="15384" width="12.5703125" style="208" customWidth="1"/>
    <col min="15385" max="15385" width="4.5703125" style="208" customWidth="1"/>
    <col min="15386" max="15386" width="12.5703125" style="208" customWidth="1"/>
    <col min="15387" max="15387" width="11.7109375" style="208" customWidth="1"/>
    <col min="15388" max="15388" width="13.7109375" style="208" customWidth="1"/>
    <col min="15389" max="15389" width="14.42578125" style="208" customWidth="1"/>
    <col min="15390" max="15611" width="9.140625" style="208"/>
    <col min="15612" max="15612" width="9.28515625" style="208" bestFit="1" customWidth="1"/>
    <col min="15613" max="15613" width="10.7109375" style="208" customWidth="1"/>
    <col min="15614" max="15616" width="0" style="208" hidden="1" customWidth="1"/>
    <col min="15617" max="15617" width="4.5703125" style="208" customWidth="1"/>
    <col min="15618" max="15623" width="0" style="208" hidden="1" customWidth="1"/>
    <col min="15624" max="15626" width="11.140625" style="208" customWidth="1"/>
    <col min="15627" max="15627" width="0" style="208" hidden="1" customWidth="1"/>
    <col min="15628" max="15628" width="11" style="208" customWidth="1"/>
    <col min="15629" max="15631" width="0" style="208" hidden="1" customWidth="1"/>
    <col min="15632" max="15632" width="11.140625" style="208" customWidth="1"/>
    <col min="15633" max="15637" width="0" style="208" hidden="1" customWidth="1"/>
    <col min="15638" max="15638" width="11.140625" style="208" customWidth="1"/>
    <col min="15639" max="15639" width="13" style="208" customWidth="1"/>
    <col min="15640" max="15640" width="12.5703125" style="208" customWidth="1"/>
    <col min="15641" max="15641" width="4.5703125" style="208" customWidth="1"/>
    <col min="15642" max="15642" width="12.5703125" style="208" customWidth="1"/>
    <col min="15643" max="15643" width="11.7109375" style="208" customWidth="1"/>
    <col min="15644" max="15644" width="13.7109375" style="208" customWidth="1"/>
    <col min="15645" max="15645" width="14.42578125" style="208" customWidth="1"/>
    <col min="15646" max="15867" width="9.140625" style="208"/>
    <col min="15868" max="15868" width="9.28515625" style="208" bestFit="1" customWidth="1"/>
    <col min="15869" max="15869" width="10.7109375" style="208" customWidth="1"/>
    <col min="15870" max="15872" width="0" style="208" hidden="1" customWidth="1"/>
    <col min="15873" max="15873" width="4.5703125" style="208" customWidth="1"/>
    <col min="15874" max="15879" width="0" style="208" hidden="1" customWidth="1"/>
    <col min="15880" max="15882" width="11.140625" style="208" customWidth="1"/>
    <col min="15883" max="15883" width="0" style="208" hidden="1" customWidth="1"/>
    <col min="15884" max="15884" width="11" style="208" customWidth="1"/>
    <col min="15885" max="15887" width="0" style="208" hidden="1" customWidth="1"/>
    <col min="15888" max="15888" width="11.140625" style="208" customWidth="1"/>
    <col min="15889" max="15893" width="0" style="208" hidden="1" customWidth="1"/>
    <col min="15894" max="15894" width="11.140625" style="208" customWidth="1"/>
    <col min="15895" max="15895" width="13" style="208" customWidth="1"/>
    <col min="15896" max="15896" width="12.5703125" style="208" customWidth="1"/>
    <col min="15897" max="15897" width="4.5703125" style="208" customWidth="1"/>
    <col min="15898" max="15898" width="12.5703125" style="208" customWidth="1"/>
    <col min="15899" max="15899" width="11.7109375" style="208" customWidth="1"/>
    <col min="15900" max="15900" width="13.7109375" style="208" customWidth="1"/>
    <col min="15901" max="15901" width="14.42578125" style="208" customWidth="1"/>
    <col min="15902" max="16123" width="9.140625" style="208"/>
    <col min="16124" max="16124" width="9.28515625" style="208" bestFit="1" customWidth="1"/>
    <col min="16125" max="16125" width="10.7109375" style="208" customWidth="1"/>
    <col min="16126" max="16128" width="0" style="208" hidden="1" customWidth="1"/>
    <col min="16129" max="16129" width="4.5703125" style="208" customWidth="1"/>
    <col min="16130" max="16135" width="0" style="208" hidden="1" customWidth="1"/>
    <col min="16136" max="16138" width="11.140625" style="208" customWidth="1"/>
    <col min="16139" max="16139" width="0" style="208" hidden="1" customWidth="1"/>
    <col min="16140" max="16140" width="11" style="208" customWidth="1"/>
    <col min="16141" max="16143" width="0" style="208" hidden="1" customWidth="1"/>
    <col min="16144" max="16144" width="11.140625" style="208" customWidth="1"/>
    <col min="16145" max="16149" width="0" style="208" hidden="1" customWidth="1"/>
    <col min="16150" max="16150" width="11.140625" style="208" customWidth="1"/>
    <col min="16151" max="16151" width="13" style="208" customWidth="1"/>
    <col min="16152" max="16152" width="12.5703125" style="208" customWidth="1"/>
    <col min="16153" max="16153" width="4.5703125" style="208" customWidth="1"/>
    <col min="16154" max="16154" width="12.5703125" style="208" customWidth="1"/>
    <col min="16155" max="16155" width="11.7109375" style="208" customWidth="1"/>
    <col min="16156" max="16156" width="13.7109375" style="208" customWidth="1"/>
    <col min="16157" max="16157" width="14.42578125" style="208" customWidth="1"/>
    <col min="16158" max="16384" width="9.140625" style="208"/>
  </cols>
  <sheetData>
    <row r="1" spans="1:29" ht="15" x14ac:dyDescent="0.25">
      <c r="A1" s="208" t="s">
        <v>0</v>
      </c>
      <c r="N1" s="209" t="s">
        <v>401</v>
      </c>
      <c r="Y1" s="247"/>
      <c r="Z1" s="248"/>
    </row>
    <row r="2" spans="1:29" x14ac:dyDescent="0.2">
      <c r="A2" s="208" t="s">
        <v>740</v>
      </c>
    </row>
    <row r="3" spans="1:29" x14ac:dyDescent="0.2">
      <c r="A3" s="208" t="s">
        <v>741</v>
      </c>
    </row>
    <row r="4" spans="1:29" ht="13.5" thickBot="1" x14ac:dyDescent="0.25">
      <c r="A4" s="208" t="s">
        <v>718</v>
      </c>
      <c r="K4" s="247"/>
      <c r="L4" s="247"/>
      <c r="M4" s="247"/>
    </row>
    <row r="5" spans="1:29" ht="12.75" customHeight="1" x14ac:dyDescent="0.2">
      <c r="A5" s="249" t="s">
        <v>401</v>
      </c>
      <c r="B5" s="250" t="s">
        <v>728</v>
      </c>
      <c r="E5" s="251" t="s">
        <v>720</v>
      </c>
      <c r="K5" s="247"/>
      <c r="L5" s="247"/>
      <c r="M5" s="213" t="s">
        <v>721</v>
      </c>
      <c r="N5" s="213" t="s">
        <v>722</v>
      </c>
      <c r="O5" s="213" t="s">
        <v>723</v>
      </c>
      <c r="P5" s="252"/>
      <c r="Q5" s="213" t="s">
        <v>724</v>
      </c>
      <c r="R5" s="252"/>
      <c r="S5" s="213" t="s">
        <v>742</v>
      </c>
      <c r="T5" s="253" t="s">
        <v>726</v>
      </c>
      <c r="U5" s="213" t="s">
        <v>725</v>
      </c>
      <c r="V5" s="252"/>
      <c r="W5" s="252"/>
      <c r="X5" s="252"/>
      <c r="Y5" s="252"/>
      <c r="Z5" s="253"/>
      <c r="AA5" s="253" t="s">
        <v>726</v>
      </c>
      <c r="AB5" s="216" t="s">
        <v>723</v>
      </c>
      <c r="AC5" s="334" t="s">
        <v>727</v>
      </c>
    </row>
    <row r="6" spans="1:29" x14ac:dyDescent="0.2">
      <c r="A6" s="254"/>
      <c r="B6" s="255" t="s">
        <v>731</v>
      </c>
      <c r="E6" s="256" t="s">
        <v>730</v>
      </c>
      <c r="M6" s="220" t="s">
        <v>731</v>
      </c>
      <c r="N6" s="220" t="s">
        <v>731</v>
      </c>
      <c r="O6" s="220" t="s">
        <v>731</v>
      </c>
      <c r="P6" s="252"/>
      <c r="Q6" s="220" t="s">
        <v>731</v>
      </c>
      <c r="R6" s="252"/>
      <c r="S6" s="220" t="s">
        <v>731</v>
      </c>
      <c r="T6" s="221" t="s">
        <v>731</v>
      </c>
      <c r="U6" s="220" t="s">
        <v>731</v>
      </c>
      <c r="V6" s="252"/>
      <c r="W6" s="252"/>
      <c r="X6" s="252"/>
      <c r="Y6" s="252"/>
      <c r="Z6" s="221" t="s">
        <v>743</v>
      </c>
      <c r="AA6" s="221" t="s">
        <v>731</v>
      </c>
      <c r="AB6" s="220" t="s">
        <v>731</v>
      </c>
      <c r="AC6" s="334"/>
    </row>
    <row r="7" spans="1:29" ht="13.5" thickBot="1" x14ac:dyDescent="0.25">
      <c r="A7" s="257" t="s">
        <v>733</v>
      </c>
      <c r="B7" s="258" t="s">
        <v>734</v>
      </c>
      <c r="E7" s="259" t="s">
        <v>735</v>
      </c>
      <c r="M7" s="220" t="s">
        <v>734</v>
      </c>
      <c r="N7" s="220" t="s">
        <v>734</v>
      </c>
      <c r="O7" s="220" t="s">
        <v>734</v>
      </c>
      <c r="P7" s="260"/>
      <c r="Q7" s="226" t="s">
        <v>734</v>
      </c>
      <c r="R7" s="260"/>
      <c r="S7" s="226" t="s">
        <v>734</v>
      </c>
      <c r="T7" s="261" t="s">
        <v>734</v>
      </c>
      <c r="U7" s="226" t="s">
        <v>734</v>
      </c>
      <c r="V7" s="260"/>
      <c r="W7" s="260"/>
      <c r="X7" s="260"/>
      <c r="Y7" s="260"/>
      <c r="Z7" s="261" t="s">
        <v>736</v>
      </c>
      <c r="AA7" s="261" t="s">
        <v>734</v>
      </c>
      <c r="AB7" s="220" t="s">
        <v>734</v>
      </c>
      <c r="AC7" s="334"/>
    </row>
    <row r="8" spans="1:29" ht="15" x14ac:dyDescent="0.25">
      <c r="A8" s="262">
        <v>0</v>
      </c>
      <c r="B8" s="263">
        <f>'[1]37A MA '!D8</f>
        <v>53500</v>
      </c>
      <c r="C8" s="230"/>
      <c r="D8" s="230"/>
      <c r="E8" s="233">
        <f>(B8/193)*3</f>
        <v>831.60621761658024</v>
      </c>
      <c r="F8" s="230"/>
      <c r="G8" s="230"/>
      <c r="H8" s="230"/>
      <c r="I8" s="230"/>
      <c r="J8" s="230"/>
      <c r="K8" s="230"/>
      <c r="L8" s="230"/>
      <c r="M8" s="264">
        <f>(B8/192)*195</f>
        <v>54335.937499999993</v>
      </c>
      <c r="N8" s="264">
        <f>(B8/192)*197</f>
        <v>54893.229166666664</v>
      </c>
      <c r="O8" s="233">
        <f>(B8/192)*202</f>
        <v>56286.458333333328</v>
      </c>
      <c r="P8" s="230"/>
      <c r="Q8" s="231">
        <f>(B8/192)*212</f>
        <v>59072.916666666664</v>
      </c>
      <c r="R8" s="230"/>
      <c r="S8" s="230"/>
      <c r="T8" s="230"/>
      <c r="U8" s="231">
        <f>(B8/192)*220</f>
        <v>61302.083333333328</v>
      </c>
      <c r="V8" s="230"/>
      <c r="W8" s="230"/>
      <c r="X8" s="230"/>
      <c r="Y8" s="230"/>
      <c r="Z8" s="230"/>
      <c r="AA8" s="236">
        <f>(B8/192)*245</f>
        <v>68268.229166666657</v>
      </c>
      <c r="AB8" s="222" t="s">
        <v>732</v>
      </c>
      <c r="AC8" s="334"/>
    </row>
    <row r="9" spans="1:29" ht="15" x14ac:dyDescent="0.25">
      <c r="A9" s="262">
        <v>1</v>
      </c>
      <c r="B9" s="263">
        <f>'[1]37A MA '!D9</f>
        <v>53821</v>
      </c>
      <c r="C9" s="230"/>
      <c r="D9" s="230"/>
      <c r="E9" s="231">
        <f t="shared" ref="E9:E39" si="0">(B9/193)*3</f>
        <v>836.59585492227973</v>
      </c>
      <c r="F9" s="230"/>
      <c r="G9" s="230"/>
      <c r="H9" s="230"/>
      <c r="I9" s="230"/>
      <c r="J9" s="230"/>
      <c r="K9" s="230"/>
      <c r="L9" s="230"/>
      <c r="M9" s="236">
        <f t="shared" ref="M9:M39" si="1">(B9/192)*195</f>
        <v>54661.953124999993</v>
      </c>
      <c r="N9" s="236">
        <f t="shared" ref="N9:N39" si="2">(B9/192)*197</f>
        <v>55222.588541666664</v>
      </c>
      <c r="O9" s="231">
        <f t="shared" ref="O9:O39" si="3">(B9/192)*202</f>
        <v>56624.177083333328</v>
      </c>
      <c r="P9" s="230"/>
      <c r="Q9" s="231">
        <f t="shared" ref="Q9:Q39" si="4">(B9/192)*212</f>
        <v>59427.354166666664</v>
      </c>
      <c r="R9" s="230"/>
      <c r="S9" s="230"/>
      <c r="T9" s="230"/>
      <c r="U9" s="231">
        <f t="shared" ref="U9:U39" si="5">(B9/192)*220</f>
        <v>61669.895833333328</v>
      </c>
      <c r="V9" s="230"/>
      <c r="W9" s="230"/>
      <c r="X9" s="230"/>
      <c r="Y9" s="230"/>
      <c r="Z9" s="230"/>
      <c r="AA9" s="236">
        <f t="shared" ref="AA9:AA39" si="6">(B9/192)*245</f>
        <v>68677.838541666657</v>
      </c>
      <c r="AB9" s="222" t="s">
        <v>736</v>
      </c>
      <c r="AC9" s="334"/>
    </row>
    <row r="10" spans="1:29" ht="15" x14ac:dyDescent="0.25">
      <c r="A10" s="262">
        <v>2</v>
      </c>
      <c r="B10" s="263">
        <f>'[1]37A MA '!D10</f>
        <v>54143.926000000007</v>
      </c>
      <c r="C10" s="230"/>
      <c r="D10" s="230"/>
      <c r="E10" s="231">
        <f t="shared" si="0"/>
        <v>841.61543005181352</v>
      </c>
      <c r="F10" s="230"/>
      <c r="G10" s="230"/>
      <c r="H10" s="230"/>
      <c r="I10" s="230"/>
      <c r="J10" s="230"/>
      <c r="K10" s="230"/>
      <c r="L10" s="230"/>
      <c r="M10" s="236">
        <f t="shared" si="1"/>
        <v>54989.924843750006</v>
      </c>
      <c r="N10" s="236">
        <f t="shared" si="2"/>
        <v>55553.92407291667</v>
      </c>
      <c r="O10" s="231">
        <f t="shared" si="3"/>
        <v>56963.922145833341</v>
      </c>
      <c r="P10" s="230"/>
      <c r="Q10" s="231">
        <f t="shared" si="4"/>
        <v>59783.918291666676</v>
      </c>
      <c r="R10" s="230"/>
      <c r="S10" s="230"/>
      <c r="T10" s="230"/>
      <c r="U10" s="231">
        <f t="shared" si="5"/>
        <v>62039.915208333339</v>
      </c>
      <c r="V10" s="230"/>
      <c r="W10" s="230"/>
      <c r="X10" s="230"/>
      <c r="Y10" s="230"/>
      <c r="Z10" s="230"/>
      <c r="AA10" s="236">
        <f t="shared" si="6"/>
        <v>69089.905572916672</v>
      </c>
      <c r="AB10" s="235" t="s">
        <v>737</v>
      </c>
      <c r="AC10" s="332"/>
    </row>
    <row r="11" spans="1:29" ht="15" x14ac:dyDescent="0.25">
      <c r="A11" s="262">
        <v>3</v>
      </c>
      <c r="B11" s="263">
        <f>'[1]37A MA '!D11</f>
        <v>54468.789556000011</v>
      </c>
      <c r="C11" s="230"/>
      <c r="D11" s="230"/>
      <c r="E11" s="231">
        <f t="shared" si="0"/>
        <v>846.66512263212462</v>
      </c>
      <c r="F11" s="230"/>
      <c r="G11" s="230"/>
      <c r="H11" s="230"/>
      <c r="I11" s="230"/>
      <c r="J11" s="230"/>
      <c r="K11" s="230"/>
      <c r="L11" s="230"/>
      <c r="M11" s="236">
        <f t="shared" si="1"/>
        <v>55319.864392812509</v>
      </c>
      <c r="N11" s="236">
        <f t="shared" si="2"/>
        <v>55887.24761735418</v>
      </c>
      <c r="O11" s="231">
        <f t="shared" si="3"/>
        <v>57305.705678708342</v>
      </c>
      <c r="P11" s="230"/>
      <c r="Q11" s="231">
        <f t="shared" si="4"/>
        <v>60142.621801416681</v>
      </c>
      <c r="R11" s="230"/>
      <c r="S11" s="230"/>
      <c r="T11" s="230"/>
      <c r="U11" s="231">
        <f t="shared" si="5"/>
        <v>62412.154699583349</v>
      </c>
      <c r="V11" s="230"/>
      <c r="W11" s="230"/>
      <c r="X11" s="230"/>
      <c r="Y11" s="230"/>
      <c r="Z11" s="230"/>
      <c r="AA11" s="231">
        <f t="shared" si="6"/>
        <v>69504.445006354174</v>
      </c>
      <c r="AB11" s="265">
        <f t="shared" ref="AB11:AB39" si="7">(O11*1.06)</f>
        <v>60744.048019430847</v>
      </c>
      <c r="AC11" s="266">
        <f>U11*1.06</f>
        <v>66156.883981558349</v>
      </c>
    </row>
    <row r="12" spans="1:29" ht="15" x14ac:dyDescent="0.25">
      <c r="A12" s="262">
        <v>4</v>
      </c>
      <c r="B12" s="263">
        <f>'[1]37A MA '!D12</f>
        <v>55149.649425450007</v>
      </c>
      <c r="C12" s="230"/>
      <c r="D12" s="230"/>
      <c r="E12" s="231">
        <f t="shared" si="0"/>
        <v>857.24843666502602</v>
      </c>
      <c r="F12" s="230"/>
      <c r="G12" s="230"/>
      <c r="H12" s="230"/>
      <c r="I12" s="230"/>
      <c r="J12" s="230"/>
      <c r="K12" s="230"/>
      <c r="L12" s="230"/>
      <c r="M12" s="236">
        <f t="shared" si="1"/>
        <v>56011.36269772266</v>
      </c>
      <c r="N12" s="236">
        <f t="shared" si="2"/>
        <v>56585.8382125711</v>
      </c>
      <c r="O12" s="231">
        <f t="shared" si="3"/>
        <v>58022.026999692192</v>
      </c>
      <c r="P12" s="230"/>
      <c r="Q12" s="231">
        <f t="shared" si="4"/>
        <v>60894.404573934386</v>
      </c>
      <c r="R12" s="230"/>
      <c r="S12" s="230"/>
      <c r="T12" s="230"/>
      <c r="U12" s="231">
        <f t="shared" si="5"/>
        <v>63192.306633328131</v>
      </c>
      <c r="V12" s="230"/>
      <c r="W12" s="230"/>
      <c r="X12" s="230"/>
      <c r="Y12" s="230"/>
      <c r="Z12" s="230"/>
      <c r="AA12" s="231">
        <f t="shared" si="6"/>
        <v>70373.250568933596</v>
      </c>
      <c r="AB12" s="265">
        <f t="shared" si="7"/>
        <v>61503.348619673729</v>
      </c>
      <c r="AC12" s="237">
        <f t="shared" ref="AC12:AC39" si="8">U12*1.06</f>
        <v>66983.845031327815</v>
      </c>
    </row>
    <row r="13" spans="1:29" ht="15" x14ac:dyDescent="0.25">
      <c r="A13" s="262">
        <v>5</v>
      </c>
      <c r="B13" s="263">
        <f>'[1]37A MA '!D13</f>
        <v>55839.02004326813</v>
      </c>
      <c r="C13" s="230"/>
      <c r="D13" s="230"/>
      <c r="E13" s="231">
        <f t="shared" si="0"/>
        <v>867.96404212333869</v>
      </c>
      <c r="F13" s="230"/>
      <c r="G13" s="230"/>
      <c r="H13" s="230"/>
      <c r="I13" s="230"/>
      <c r="J13" s="230"/>
      <c r="K13" s="230"/>
      <c r="L13" s="230"/>
      <c r="M13" s="236">
        <f t="shared" si="1"/>
        <v>56711.504731444198</v>
      </c>
      <c r="N13" s="236">
        <f t="shared" si="2"/>
        <v>57293.161190228238</v>
      </c>
      <c r="O13" s="231">
        <f t="shared" si="3"/>
        <v>58747.302337188346</v>
      </c>
      <c r="P13" s="230"/>
      <c r="Q13" s="231">
        <f t="shared" si="4"/>
        <v>61655.584631108562</v>
      </c>
      <c r="R13" s="230"/>
      <c r="S13" s="230"/>
      <c r="T13" s="230"/>
      <c r="U13" s="231">
        <f t="shared" si="5"/>
        <v>63982.210466244731</v>
      </c>
      <c r="V13" s="230"/>
      <c r="W13" s="230"/>
      <c r="X13" s="230"/>
      <c r="Y13" s="230"/>
      <c r="Z13" s="230"/>
      <c r="AA13" s="231">
        <f t="shared" si="6"/>
        <v>71252.916201045271</v>
      </c>
      <c r="AB13" s="265">
        <f t="shared" si="7"/>
        <v>62272.140477419649</v>
      </c>
      <c r="AC13" s="237">
        <f t="shared" si="8"/>
        <v>67821.143094219413</v>
      </c>
    </row>
    <row r="14" spans="1:29" ht="15" x14ac:dyDescent="0.25">
      <c r="A14" s="262">
        <v>6</v>
      </c>
      <c r="B14" s="263">
        <f>'[1]37A MA '!D14</f>
        <v>56676.605343917145</v>
      </c>
      <c r="C14" s="230"/>
      <c r="D14" s="230"/>
      <c r="E14" s="231">
        <f t="shared" si="0"/>
        <v>880.98350275518874</v>
      </c>
      <c r="F14" s="230"/>
      <c r="G14" s="230"/>
      <c r="H14" s="230"/>
      <c r="I14" s="230"/>
      <c r="J14" s="230"/>
      <c r="K14" s="230"/>
      <c r="L14" s="230"/>
      <c r="M14" s="236">
        <f t="shared" si="1"/>
        <v>57562.177302415846</v>
      </c>
      <c r="N14" s="236">
        <f t="shared" si="2"/>
        <v>58152.55860808165</v>
      </c>
      <c r="O14" s="231">
        <f t="shared" si="3"/>
        <v>59628.511872246156</v>
      </c>
      <c r="P14" s="230"/>
      <c r="Q14" s="231">
        <f t="shared" si="4"/>
        <v>62580.418400575174</v>
      </c>
      <c r="R14" s="230"/>
      <c r="S14" s="230"/>
      <c r="T14" s="230"/>
      <c r="U14" s="231">
        <f t="shared" si="5"/>
        <v>64941.943623238389</v>
      </c>
      <c r="V14" s="230"/>
      <c r="W14" s="230"/>
      <c r="X14" s="230"/>
      <c r="Y14" s="230"/>
      <c r="Z14" s="230"/>
      <c r="AA14" s="231">
        <f t="shared" si="6"/>
        <v>72321.709944060931</v>
      </c>
      <c r="AB14" s="265">
        <f t="shared" si="7"/>
        <v>63206.22258458093</v>
      </c>
      <c r="AC14" s="237">
        <f t="shared" si="8"/>
        <v>68838.460240632689</v>
      </c>
    </row>
    <row r="15" spans="1:29" ht="15" x14ac:dyDescent="0.25">
      <c r="A15" s="262">
        <v>7</v>
      </c>
      <c r="B15" s="263">
        <f>'[1]37A MA '!D15</f>
        <v>57526.754424075894</v>
      </c>
      <c r="C15" s="230"/>
      <c r="D15" s="230"/>
      <c r="E15" s="231">
        <f t="shared" si="0"/>
        <v>894.19825529651644</v>
      </c>
      <c r="F15" s="230"/>
      <c r="G15" s="230"/>
      <c r="H15" s="230"/>
      <c r="I15" s="230"/>
      <c r="J15" s="230"/>
      <c r="K15" s="230"/>
      <c r="L15" s="230"/>
      <c r="M15" s="236">
        <f t="shared" si="1"/>
        <v>58425.609961952083</v>
      </c>
      <c r="N15" s="236">
        <f t="shared" si="2"/>
        <v>59024.846987202873</v>
      </c>
      <c r="O15" s="231">
        <f t="shared" si="3"/>
        <v>60522.939550329844</v>
      </c>
      <c r="P15" s="230"/>
      <c r="Q15" s="231">
        <f t="shared" si="4"/>
        <v>63519.1246765838</v>
      </c>
      <c r="R15" s="230"/>
      <c r="S15" s="230"/>
      <c r="T15" s="230"/>
      <c r="U15" s="231">
        <f t="shared" si="5"/>
        <v>65916.07277758696</v>
      </c>
      <c r="V15" s="230"/>
      <c r="W15" s="230"/>
      <c r="X15" s="230"/>
      <c r="Y15" s="230"/>
      <c r="Z15" s="230"/>
      <c r="AA15" s="231">
        <f t="shared" si="6"/>
        <v>73406.535593221837</v>
      </c>
      <c r="AB15" s="265">
        <f t="shared" si="7"/>
        <v>64154.315923349641</v>
      </c>
      <c r="AC15" s="237">
        <f t="shared" si="8"/>
        <v>69871.037144242175</v>
      </c>
    </row>
    <row r="16" spans="1:29" ht="15" x14ac:dyDescent="0.25">
      <c r="A16" s="262">
        <v>8</v>
      </c>
      <c r="B16" s="263">
        <f>'[1]37A MA '!D16</f>
        <v>58389.655740437025</v>
      </c>
      <c r="C16" s="230"/>
      <c r="D16" s="230"/>
      <c r="E16" s="231">
        <f t="shared" si="0"/>
        <v>907.61122912596409</v>
      </c>
      <c r="F16" s="230"/>
      <c r="G16" s="230"/>
      <c r="H16" s="230"/>
      <c r="I16" s="230"/>
      <c r="J16" s="230"/>
      <c r="K16" s="230"/>
      <c r="L16" s="230"/>
      <c r="M16" s="236">
        <f t="shared" si="1"/>
        <v>59301.994111381355</v>
      </c>
      <c r="N16" s="236">
        <f t="shared" si="2"/>
        <v>59910.219692010913</v>
      </c>
      <c r="O16" s="231">
        <f t="shared" si="3"/>
        <v>61430.783643584793</v>
      </c>
      <c r="P16" s="230"/>
      <c r="Q16" s="231">
        <f t="shared" si="4"/>
        <v>64471.911546732554</v>
      </c>
      <c r="R16" s="230"/>
      <c r="S16" s="230"/>
      <c r="T16" s="230"/>
      <c r="U16" s="231">
        <f t="shared" si="5"/>
        <v>66904.813869250764</v>
      </c>
      <c r="V16" s="230"/>
      <c r="W16" s="230"/>
      <c r="X16" s="230"/>
      <c r="Y16" s="230"/>
      <c r="Z16" s="230"/>
      <c r="AA16" s="231">
        <f t="shared" si="6"/>
        <v>74507.633627120173</v>
      </c>
      <c r="AB16" s="265">
        <f t="shared" si="7"/>
        <v>65116.630662199881</v>
      </c>
      <c r="AC16" s="237">
        <f t="shared" si="8"/>
        <v>70919.10270140582</v>
      </c>
    </row>
    <row r="17" spans="1:29" ht="15" x14ac:dyDescent="0.25">
      <c r="A17" s="262">
        <v>9</v>
      </c>
      <c r="B17" s="263">
        <f>'[1]37A MA '!D17</f>
        <v>59265.500576543578</v>
      </c>
      <c r="C17" s="230"/>
      <c r="D17" s="230"/>
      <c r="E17" s="231">
        <f t="shared" si="0"/>
        <v>921.22539756285346</v>
      </c>
      <c r="F17" s="230"/>
      <c r="G17" s="230"/>
      <c r="H17" s="230"/>
      <c r="I17" s="230"/>
      <c r="J17" s="230"/>
      <c r="K17" s="230"/>
      <c r="L17" s="230"/>
      <c r="M17" s="236">
        <f t="shared" si="1"/>
        <v>60191.524023052072</v>
      </c>
      <c r="N17" s="236">
        <f t="shared" si="2"/>
        <v>60808.872987391071</v>
      </c>
      <c r="O17" s="231">
        <f t="shared" si="3"/>
        <v>62352.245398238563</v>
      </c>
      <c r="P17" s="230"/>
      <c r="Q17" s="231">
        <f t="shared" si="4"/>
        <v>65438.990219933541</v>
      </c>
      <c r="R17" s="230"/>
      <c r="S17" s="230"/>
      <c r="T17" s="230"/>
      <c r="U17" s="231">
        <f t="shared" si="5"/>
        <v>67908.386077289528</v>
      </c>
      <c r="V17" s="230"/>
      <c r="W17" s="230"/>
      <c r="X17" s="230"/>
      <c r="Y17" s="230"/>
      <c r="Z17" s="230"/>
      <c r="AA17" s="231">
        <f t="shared" si="6"/>
        <v>75625.248131526969</v>
      </c>
      <c r="AB17" s="265">
        <f t="shared" si="7"/>
        <v>66093.380122132876</v>
      </c>
      <c r="AC17" s="237">
        <f t="shared" si="8"/>
        <v>71982.889241926896</v>
      </c>
    </row>
    <row r="18" spans="1:29" ht="15" x14ac:dyDescent="0.25">
      <c r="A18" s="262">
        <v>10</v>
      </c>
      <c r="B18" s="263">
        <f>'[1]37A MA '!D18</f>
        <v>60154.483085191721</v>
      </c>
      <c r="C18" s="230"/>
      <c r="D18" s="230"/>
      <c r="E18" s="231">
        <f t="shared" si="0"/>
        <v>935.04377852629614</v>
      </c>
      <c r="F18" s="230"/>
      <c r="G18" s="230"/>
      <c r="H18" s="230"/>
      <c r="I18" s="230"/>
      <c r="J18" s="230"/>
      <c r="K18" s="230"/>
      <c r="L18" s="230"/>
      <c r="M18" s="236">
        <f t="shared" si="1"/>
        <v>61094.396883397836</v>
      </c>
      <c r="N18" s="236">
        <f t="shared" si="2"/>
        <v>61721.006082201922</v>
      </c>
      <c r="O18" s="231">
        <f t="shared" si="3"/>
        <v>63287.529079212123</v>
      </c>
      <c r="P18" s="230"/>
      <c r="Q18" s="231">
        <f t="shared" si="4"/>
        <v>66420.575073232525</v>
      </c>
      <c r="R18" s="230"/>
      <c r="S18" s="230"/>
      <c r="T18" s="230"/>
      <c r="U18" s="231">
        <f t="shared" si="5"/>
        <v>68927.011868448841</v>
      </c>
      <c r="V18" s="230"/>
      <c r="W18" s="230"/>
      <c r="X18" s="230"/>
      <c r="Y18" s="230"/>
      <c r="Z18" s="230"/>
      <c r="AA18" s="231">
        <f t="shared" si="6"/>
        <v>76759.626853499853</v>
      </c>
      <c r="AB18" s="265">
        <f t="shared" si="7"/>
        <v>67084.780823964858</v>
      </c>
      <c r="AC18" s="237">
        <f t="shared" si="8"/>
        <v>73062.632580555772</v>
      </c>
    </row>
    <row r="19" spans="1:29" ht="15" x14ac:dyDescent="0.25">
      <c r="A19" s="262">
        <v>11</v>
      </c>
      <c r="B19" s="263">
        <f>'[1]37A MA '!D19</f>
        <v>61056.800331469596</v>
      </c>
      <c r="C19" s="230"/>
      <c r="D19" s="230"/>
      <c r="E19" s="231">
        <f t="shared" si="0"/>
        <v>949.06943520419065</v>
      </c>
      <c r="F19" s="230"/>
      <c r="G19" s="230"/>
      <c r="H19" s="230"/>
      <c r="I19" s="230"/>
      <c r="J19" s="230"/>
      <c r="K19" s="230"/>
      <c r="L19" s="230"/>
      <c r="M19" s="236">
        <f t="shared" si="1"/>
        <v>62010.812836648809</v>
      </c>
      <c r="N19" s="236">
        <f t="shared" si="2"/>
        <v>62646.821173434953</v>
      </c>
      <c r="O19" s="231">
        <f t="shared" si="3"/>
        <v>64236.842015400303</v>
      </c>
      <c r="P19" s="230"/>
      <c r="Q19" s="231">
        <f t="shared" si="4"/>
        <v>67416.883699331011</v>
      </c>
      <c r="R19" s="230"/>
      <c r="S19" s="230"/>
      <c r="T19" s="230"/>
      <c r="U19" s="231">
        <f t="shared" si="5"/>
        <v>69960.917046475573</v>
      </c>
      <c r="V19" s="230"/>
      <c r="W19" s="230"/>
      <c r="X19" s="230"/>
      <c r="Y19" s="230"/>
      <c r="Z19" s="230"/>
      <c r="AA19" s="231">
        <f t="shared" si="6"/>
        <v>77911.021256302352</v>
      </c>
      <c r="AB19" s="265">
        <f t="shared" si="7"/>
        <v>68091.052536324321</v>
      </c>
      <c r="AC19" s="237">
        <f t="shared" si="8"/>
        <v>74158.572069264104</v>
      </c>
    </row>
    <row r="20" spans="1:29" ht="15" x14ac:dyDescent="0.25">
      <c r="A20" s="262">
        <v>12</v>
      </c>
      <c r="B20" s="263">
        <f>'[1]37A MA '!D20</f>
        <v>61972.652336441635</v>
      </c>
      <c r="C20" s="230"/>
      <c r="D20" s="230"/>
      <c r="E20" s="231">
        <f t="shared" si="0"/>
        <v>963.3054767322534</v>
      </c>
      <c r="F20" s="230"/>
      <c r="G20" s="230"/>
      <c r="H20" s="230"/>
      <c r="I20" s="230"/>
      <c r="J20" s="230"/>
      <c r="K20" s="230"/>
      <c r="L20" s="230"/>
      <c r="M20" s="236">
        <f t="shared" si="1"/>
        <v>62940.975029198533</v>
      </c>
      <c r="N20" s="236">
        <f t="shared" si="2"/>
        <v>63586.523491036467</v>
      </c>
      <c r="O20" s="231">
        <f t="shared" si="3"/>
        <v>65200.394645631306</v>
      </c>
      <c r="P20" s="230"/>
      <c r="Q20" s="231">
        <f t="shared" si="4"/>
        <v>68428.136954820977</v>
      </c>
      <c r="R20" s="230"/>
      <c r="S20" s="230"/>
      <c r="T20" s="230"/>
      <c r="U20" s="231">
        <f t="shared" si="5"/>
        <v>71010.330802172713</v>
      </c>
      <c r="V20" s="230"/>
      <c r="W20" s="230"/>
      <c r="X20" s="230"/>
      <c r="Y20" s="230"/>
      <c r="Z20" s="230"/>
      <c r="AA20" s="231">
        <f t="shared" si="6"/>
        <v>79079.686575146872</v>
      </c>
      <c r="AB20" s="265">
        <f t="shared" si="7"/>
        <v>69112.418324369195</v>
      </c>
      <c r="AC20" s="237">
        <f t="shared" si="8"/>
        <v>75270.950650303086</v>
      </c>
    </row>
    <row r="21" spans="1:29" ht="15" x14ac:dyDescent="0.25">
      <c r="A21" s="262">
        <v>13</v>
      </c>
      <c r="B21" s="263">
        <f>'[1]37A MA '!D21</f>
        <v>62902.242121488256</v>
      </c>
      <c r="C21" s="230"/>
      <c r="D21" s="230"/>
      <c r="E21" s="231">
        <f t="shared" si="0"/>
        <v>977.7550588832371</v>
      </c>
      <c r="F21" s="230"/>
      <c r="G21" s="230"/>
      <c r="H21" s="230"/>
      <c r="I21" s="230"/>
      <c r="J21" s="230"/>
      <c r="K21" s="230"/>
      <c r="L21" s="230"/>
      <c r="M21" s="236">
        <f t="shared" si="1"/>
        <v>63885.089654636511</v>
      </c>
      <c r="N21" s="236">
        <f t="shared" si="2"/>
        <v>64540.321343402014</v>
      </c>
      <c r="O21" s="231">
        <f t="shared" si="3"/>
        <v>66178.400565315766</v>
      </c>
      <c r="P21" s="230"/>
      <c r="Q21" s="231">
        <f t="shared" si="4"/>
        <v>69454.559009143282</v>
      </c>
      <c r="R21" s="230"/>
      <c r="S21" s="230"/>
      <c r="T21" s="230"/>
      <c r="U21" s="231">
        <f t="shared" si="5"/>
        <v>72075.485764205296</v>
      </c>
      <c r="V21" s="230"/>
      <c r="W21" s="230"/>
      <c r="X21" s="230"/>
      <c r="Y21" s="230"/>
      <c r="Z21" s="230"/>
      <c r="AA21" s="231">
        <f t="shared" si="6"/>
        <v>80265.88187377408</v>
      </c>
      <c r="AB21" s="265">
        <f t="shared" si="7"/>
        <v>70149.104599234721</v>
      </c>
      <c r="AC21" s="237">
        <f t="shared" si="8"/>
        <v>76400.014910057624</v>
      </c>
    </row>
    <row r="22" spans="1:29" ht="15" x14ac:dyDescent="0.25">
      <c r="A22" s="262">
        <v>14</v>
      </c>
      <c r="B22" s="263">
        <f>'[1]37A MA '!D22</f>
        <v>63845.775753310569</v>
      </c>
      <c r="C22" s="230"/>
      <c r="D22" s="230"/>
      <c r="E22" s="231">
        <f t="shared" si="0"/>
        <v>992.42138476648552</v>
      </c>
      <c r="F22" s="230"/>
      <c r="G22" s="230"/>
      <c r="H22" s="230"/>
      <c r="I22" s="230"/>
      <c r="J22" s="230"/>
      <c r="K22" s="230"/>
      <c r="L22" s="230"/>
      <c r="M22" s="236">
        <f t="shared" si="1"/>
        <v>64843.365999456044</v>
      </c>
      <c r="N22" s="236">
        <f t="shared" si="2"/>
        <v>65508.426163553035</v>
      </c>
      <c r="O22" s="231">
        <f t="shared" si="3"/>
        <v>67171.076573795493</v>
      </c>
      <c r="P22" s="230"/>
      <c r="Q22" s="231">
        <f t="shared" si="4"/>
        <v>70496.377394280426</v>
      </c>
      <c r="R22" s="230"/>
      <c r="S22" s="230"/>
      <c r="T22" s="230"/>
      <c r="U22" s="231">
        <f t="shared" si="5"/>
        <v>73156.61805066836</v>
      </c>
      <c r="V22" s="230"/>
      <c r="W22" s="230"/>
      <c r="X22" s="230"/>
      <c r="Y22" s="230"/>
      <c r="Z22" s="230"/>
      <c r="AA22" s="231">
        <f t="shared" si="6"/>
        <v>81469.870101880675</v>
      </c>
      <c r="AB22" s="265">
        <f t="shared" si="7"/>
        <v>71201.341168223225</v>
      </c>
      <c r="AC22" s="237">
        <f t="shared" si="8"/>
        <v>77546.015133708468</v>
      </c>
    </row>
    <row r="23" spans="1:29" ht="15" x14ac:dyDescent="0.25">
      <c r="A23" s="262">
        <v>15</v>
      </c>
      <c r="B23" s="263">
        <f>'[1]37A MA '!D23</f>
        <v>64803.46238961022</v>
      </c>
      <c r="C23" s="230"/>
      <c r="D23" s="230"/>
      <c r="E23" s="231">
        <f t="shared" si="0"/>
        <v>1007.3077055379827</v>
      </c>
      <c r="F23" s="230"/>
      <c r="G23" s="230"/>
      <c r="H23" s="230"/>
      <c r="I23" s="230"/>
      <c r="J23" s="230"/>
      <c r="K23" s="230"/>
      <c r="L23" s="230"/>
      <c r="M23" s="236">
        <f t="shared" si="1"/>
        <v>65816.01648944788</v>
      </c>
      <c r="N23" s="236">
        <f t="shared" si="2"/>
        <v>66491.052556006311</v>
      </c>
      <c r="O23" s="231">
        <f t="shared" si="3"/>
        <v>68178.642722402408</v>
      </c>
      <c r="P23" s="230"/>
      <c r="Q23" s="231">
        <f t="shared" si="4"/>
        <v>71553.823055194618</v>
      </c>
      <c r="R23" s="230"/>
      <c r="S23" s="230"/>
      <c r="T23" s="230"/>
      <c r="U23" s="231">
        <f t="shared" si="5"/>
        <v>74253.967321428368</v>
      </c>
      <c r="V23" s="230"/>
      <c r="W23" s="230"/>
      <c r="X23" s="230"/>
      <c r="Y23" s="230"/>
      <c r="Z23" s="230"/>
      <c r="AA23" s="231">
        <f t="shared" si="6"/>
        <v>82691.918153408871</v>
      </c>
      <c r="AB23" s="265">
        <f t="shared" si="7"/>
        <v>72269.361285746563</v>
      </c>
      <c r="AC23" s="237">
        <f t="shared" si="8"/>
        <v>78709.20536071407</v>
      </c>
    </row>
    <row r="24" spans="1:29" ht="15" x14ac:dyDescent="0.25">
      <c r="A24" s="262">
        <v>16</v>
      </c>
      <c r="B24" s="263">
        <f>'[1]37A MA '!D24</f>
        <v>65775.514325454365</v>
      </c>
      <c r="C24" s="230"/>
      <c r="D24" s="230"/>
      <c r="E24" s="231">
        <f t="shared" si="0"/>
        <v>1022.4173211210524</v>
      </c>
      <c r="F24" s="230"/>
      <c r="G24" s="230"/>
      <c r="H24" s="230"/>
      <c r="I24" s="230"/>
      <c r="J24" s="230"/>
      <c r="K24" s="230"/>
      <c r="L24" s="230"/>
      <c r="M24" s="236">
        <f t="shared" si="1"/>
        <v>66803.256736789597</v>
      </c>
      <c r="N24" s="236">
        <f t="shared" si="2"/>
        <v>67488.418344346399</v>
      </c>
      <c r="O24" s="231">
        <f t="shared" si="3"/>
        <v>69201.322363238447</v>
      </c>
      <c r="P24" s="230"/>
      <c r="Q24" s="231">
        <f t="shared" si="4"/>
        <v>72627.130401022529</v>
      </c>
      <c r="R24" s="230"/>
      <c r="S24" s="230"/>
      <c r="T24" s="230"/>
      <c r="U24" s="231">
        <f t="shared" si="5"/>
        <v>75367.776831249794</v>
      </c>
      <c r="V24" s="230"/>
      <c r="W24" s="230"/>
      <c r="X24" s="230"/>
      <c r="Y24" s="230"/>
      <c r="Z24" s="230"/>
      <c r="AA24" s="231">
        <f t="shared" si="6"/>
        <v>83932.29692570999</v>
      </c>
      <c r="AB24" s="265">
        <f t="shared" si="7"/>
        <v>73353.401705032753</v>
      </c>
      <c r="AC24" s="237">
        <f t="shared" si="8"/>
        <v>79889.843441124787</v>
      </c>
    </row>
    <row r="25" spans="1:29" ht="15" x14ac:dyDescent="0.25">
      <c r="A25" s="262">
        <v>17</v>
      </c>
      <c r="B25" s="263">
        <f>'[1]37A MA '!D25</f>
        <v>66762.147040336175</v>
      </c>
      <c r="C25" s="230"/>
      <c r="D25" s="230"/>
      <c r="E25" s="231">
        <f t="shared" si="0"/>
        <v>1037.753580937868</v>
      </c>
      <c r="F25" s="230"/>
      <c r="G25" s="230"/>
      <c r="H25" s="230"/>
      <c r="I25" s="230"/>
      <c r="J25" s="230"/>
      <c r="K25" s="230"/>
      <c r="L25" s="230"/>
      <c r="M25" s="236">
        <f t="shared" si="1"/>
        <v>67805.305587841431</v>
      </c>
      <c r="N25" s="236">
        <f t="shared" si="2"/>
        <v>68500.744619511592</v>
      </c>
      <c r="O25" s="231">
        <f t="shared" si="3"/>
        <v>70239.342198687009</v>
      </c>
      <c r="P25" s="230"/>
      <c r="Q25" s="231">
        <f t="shared" si="4"/>
        <v>73716.537357037858</v>
      </c>
      <c r="R25" s="230"/>
      <c r="S25" s="230"/>
      <c r="T25" s="230"/>
      <c r="U25" s="231">
        <f t="shared" si="5"/>
        <v>76498.293483718531</v>
      </c>
      <c r="V25" s="230"/>
      <c r="W25" s="230"/>
      <c r="X25" s="230"/>
      <c r="Y25" s="230"/>
      <c r="Z25" s="230"/>
      <c r="AA25" s="231">
        <f t="shared" si="6"/>
        <v>85191.281379595632</v>
      </c>
      <c r="AB25" s="265">
        <f t="shared" si="7"/>
        <v>74453.702730608231</v>
      </c>
      <c r="AC25" s="237">
        <f t="shared" si="8"/>
        <v>81088.191092741647</v>
      </c>
    </row>
    <row r="26" spans="1:29" ht="15" x14ac:dyDescent="0.25">
      <c r="A26" s="262">
        <v>18</v>
      </c>
      <c r="B26" s="263">
        <f>'[1]37A MA '!D26</f>
        <v>67763.579245941204</v>
      </c>
      <c r="C26" s="230"/>
      <c r="D26" s="230"/>
      <c r="E26" s="231">
        <f t="shared" si="0"/>
        <v>1053.3198846519358</v>
      </c>
      <c r="F26" s="230"/>
      <c r="G26" s="230"/>
      <c r="H26" s="230"/>
      <c r="I26" s="230"/>
      <c r="J26" s="230"/>
      <c r="K26" s="230"/>
      <c r="L26" s="230"/>
      <c r="M26" s="236">
        <f t="shared" si="1"/>
        <v>68822.385171659029</v>
      </c>
      <c r="N26" s="236">
        <f t="shared" si="2"/>
        <v>69528.25578880425</v>
      </c>
      <c r="O26" s="231">
        <f t="shared" si="3"/>
        <v>71292.932331667311</v>
      </c>
      <c r="P26" s="230"/>
      <c r="Q26" s="231">
        <f t="shared" si="4"/>
        <v>74822.285417393417</v>
      </c>
      <c r="R26" s="230"/>
      <c r="S26" s="230"/>
      <c r="T26" s="230"/>
      <c r="U26" s="231">
        <f t="shared" si="5"/>
        <v>77645.767885974303</v>
      </c>
      <c r="V26" s="230"/>
      <c r="W26" s="230"/>
      <c r="X26" s="230"/>
      <c r="Y26" s="230"/>
      <c r="Z26" s="230"/>
      <c r="AA26" s="231">
        <f t="shared" si="6"/>
        <v>86469.150600289562</v>
      </c>
      <c r="AB26" s="265">
        <f t="shared" si="7"/>
        <v>75570.508271567349</v>
      </c>
      <c r="AC26" s="237">
        <f t="shared" si="8"/>
        <v>82304.513959132761</v>
      </c>
    </row>
    <row r="27" spans="1:29" ht="15" x14ac:dyDescent="0.25">
      <c r="A27" s="262">
        <v>19</v>
      </c>
      <c r="B27" s="263">
        <f>'[1]37A MA '!D27</f>
        <v>68780.032934630319</v>
      </c>
      <c r="C27" s="230"/>
      <c r="D27" s="230"/>
      <c r="E27" s="231">
        <f t="shared" si="0"/>
        <v>1069.1196829217147</v>
      </c>
      <c r="F27" s="230"/>
      <c r="G27" s="230"/>
      <c r="H27" s="230"/>
      <c r="I27" s="230"/>
      <c r="J27" s="230"/>
      <c r="K27" s="230"/>
      <c r="L27" s="230"/>
      <c r="M27" s="236">
        <f t="shared" si="1"/>
        <v>69854.720949233917</v>
      </c>
      <c r="N27" s="236">
        <f t="shared" si="2"/>
        <v>70571.179625636316</v>
      </c>
      <c r="O27" s="231">
        <f t="shared" si="3"/>
        <v>72362.326316642313</v>
      </c>
      <c r="P27" s="230"/>
      <c r="Q27" s="231">
        <f t="shared" si="4"/>
        <v>75944.619698654307</v>
      </c>
      <c r="R27" s="230"/>
      <c r="S27" s="230"/>
      <c r="T27" s="230"/>
      <c r="U27" s="231">
        <f t="shared" si="5"/>
        <v>78810.454404263917</v>
      </c>
      <c r="V27" s="230"/>
      <c r="W27" s="230"/>
      <c r="X27" s="230"/>
      <c r="Y27" s="230"/>
      <c r="Z27" s="230"/>
      <c r="AA27" s="231">
        <f t="shared" si="6"/>
        <v>87766.187859293903</v>
      </c>
      <c r="AB27" s="265">
        <f t="shared" si="7"/>
        <v>76704.065895640859</v>
      </c>
      <c r="AC27" s="237">
        <f t="shared" si="8"/>
        <v>83539.08166851975</v>
      </c>
    </row>
    <row r="28" spans="1:29" ht="15" x14ac:dyDescent="0.25">
      <c r="A28" s="262">
        <v>20</v>
      </c>
      <c r="B28" s="263">
        <f>'[1]37A MA '!D28</f>
        <v>69811.733428649764</v>
      </c>
      <c r="C28" s="230"/>
      <c r="D28" s="230"/>
      <c r="E28" s="231">
        <f t="shared" si="0"/>
        <v>1085.1564781655402</v>
      </c>
      <c r="F28" s="230"/>
      <c r="G28" s="230"/>
      <c r="H28" s="230"/>
      <c r="I28" s="230"/>
      <c r="J28" s="230"/>
      <c r="K28" s="230"/>
      <c r="L28" s="230"/>
      <c r="M28" s="236">
        <f t="shared" si="1"/>
        <v>70902.541763472414</v>
      </c>
      <c r="N28" s="236">
        <f t="shared" si="2"/>
        <v>71629.747320020862</v>
      </c>
      <c r="O28" s="231">
        <f t="shared" si="3"/>
        <v>73447.761211391946</v>
      </c>
      <c r="P28" s="230"/>
      <c r="Q28" s="231">
        <f t="shared" si="4"/>
        <v>77083.788994134113</v>
      </c>
      <c r="R28" s="230"/>
      <c r="S28" s="230"/>
      <c r="T28" s="230"/>
      <c r="U28" s="231">
        <f t="shared" si="5"/>
        <v>79992.611220327861</v>
      </c>
      <c r="V28" s="230"/>
      <c r="W28" s="230"/>
      <c r="X28" s="230"/>
      <c r="Y28" s="230"/>
      <c r="Z28" s="230"/>
      <c r="AA28" s="231">
        <f t="shared" si="6"/>
        <v>89082.680677183293</v>
      </c>
      <c r="AB28" s="265">
        <f t="shared" si="7"/>
        <v>77854.626884075464</v>
      </c>
      <c r="AC28" s="237">
        <f t="shared" si="8"/>
        <v>84792.167893547536</v>
      </c>
    </row>
    <row r="29" spans="1:29" ht="15" x14ac:dyDescent="0.25">
      <c r="A29" s="262">
        <v>21</v>
      </c>
      <c r="B29" s="263">
        <f>'[1]37A MA '!D29</f>
        <v>70858.909430079497</v>
      </c>
      <c r="C29" s="230"/>
      <c r="D29" s="230"/>
      <c r="E29" s="231">
        <f t="shared" si="0"/>
        <v>1101.4338253380233</v>
      </c>
      <c r="F29" s="230"/>
      <c r="G29" s="230"/>
      <c r="H29" s="230"/>
      <c r="I29" s="230"/>
      <c r="J29" s="230"/>
      <c r="K29" s="230"/>
      <c r="L29" s="230"/>
      <c r="M29" s="236">
        <f t="shared" si="1"/>
        <v>71966.079889924484</v>
      </c>
      <c r="N29" s="236">
        <f t="shared" si="2"/>
        <v>72704.193529821147</v>
      </c>
      <c r="O29" s="231">
        <f t="shared" si="3"/>
        <v>74549.477629562811</v>
      </c>
      <c r="P29" s="230"/>
      <c r="Q29" s="231">
        <f t="shared" si="4"/>
        <v>78240.04582904611</v>
      </c>
      <c r="R29" s="230"/>
      <c r="S29" s="230"/>
      <c r="T29" s="230"/>
      <c r="U29" s="231">
        <f t="shared" si="5"/>
        <v>81192.500388632761</v>
      </c>
      <c r="V29" s="230"/>
      <c r="W29" s="230"/>
      <c r="X29" s="230"/>
      <c r="Y29" s="230"/>
      <c r="Z29" s="230"/>
      <c r="AA29" s="231">
        <f t="shared" si="6"/>
        <v>90418.920887341024</v>
      </c>
      <c r="AB29" s="265">
        <f t="shared" si="7"/>
        <v>79022.446287336585</v>
      </c>
      <c r="AC29" s="237">
        <f t="shared" si="8"/>
        <v>86064.050411950724</v>
      </c>
    </row>
    <row r="30" spans="1:29" ht="15" x14ac:dyDescent="0.25">
      <c r="A30" s="262">
        <v>22</v>
      </c>
      <c r="B30" s="263">
        <f>'[1]37A MA '!D30</f>
        <v>71921.793071530687</v>
      </c>
      <c r="C30" s="230"/>
      <c r="D30" s="230"/>
      <c r="E30" s="231">
        <f t="shared" si="0"/>
        <v>1117.9553327180936</v>
      </c>
      <c r="F30" s="230"/>
      <c r="G30" s="230"/>
      <c r="H30" s="230"/>
      <c r="I30" s="230"/>
      <c r="J30" s="230"/>
      <c r="K30" s="230"/>
      <c r="L30" s="230"/>
      <c r="M30" s="236">
        <f t="shared" si="1"/>
        <v>73045.571088273355</v>
      </c>
      <c r="N30" s="236">
        <f t="shared" si="2"/>
        <v>73794.756432768467</v>
      </c>
      <c r="O30" s="231">
        <f t="shared" si="3"/>
        <v>75667.719794006232</v>
      </c>
      <c r="P30" s="230"/>
      <c r="Q30" s="231">
        <f t="shared" si="4"/>
        <v>79413.646516481793</v>
      </c>
      <c r="R30" s="230"/>
      <c r="S30" s="230"/>
      <c r="T30" s="230"/>
      <c r="U30" s="231">
        <f t="shared" si="5"/>
        <v>82410.387894462241</v>
      </c>
      <c r="V30" s="230"/>
      <c r="W30" s="230"/>
      <c r="X30" s="230"/>
      <c r="Y30" s="230"/>
      <c r="Z30" s="230"/>
      <c r="AA30" s="231">
        <f t="shared" si="6"/>
        <v>91775.204700651127</v>
      </c>
      <c r="AB30" s="265">
        <f t="shared" si="7"/>
        <v>80207.782981646611</v>
      </c>
      <c r="AC30" s="237">
        <f t="shared" si="8"/>
        <v>87355.011168129975</v>
      </c>
    </row>
    <row r="31" spans="1:29" ht="15" x14ac:dyDescent="0.25">
      <c r="A31" s="262">
        <v>23</v>
      </c>
      <c r="B31" s="263">
        <f>'[1]37A MA '!D31</f>
        <v>73000.619967603649</v>
      </c>
      <c r="C31" s="230"/>
      <c r="D31" s="230"/>
      <c r="E31" s="231">
        <f t="shared" si="0"/>
        <v>1134.724662708865</v>
      </c>
      <c r="F31" s="230"/>
      <c r="G31" s="230"/>
      <c r="H31" s="230"/>
      <c r="I31" s="230"/>
      <c r="J31" s="230"/>
      <c r="K31" s="230"/>
      <c r="L31" s="230"/>
      <c r="M31" s="236">
        <f t="shared" si="1"/>
        <v>74141.254654597462</v>
      </c>
      <c r="N31" s="236">
        <f t="shared" si="2"/>
        <v>74901.677779260004</v>
      </c>
      <c r="O31" s="231">
        <f t="shared" si="3"/>
        <v>76802.735590916345</v>
      </c>
      <c r="P31" s="230"/>
      <c r="Q31" s="231">
        <f t="shared" si="4"/>
        <v>80604.851214229027</v>
      </c>
      <c r="R31" s="230"/>
      <c r="S31" s="230"/>
      <c r="T31" s="230"/>
      <c r="U31" s="231">
        <f t="shared" si="5"/>
        <v>83646.543712879182</v>
      </c>
      <c r="V31" s="230"/>
      <c r="W31" s="230"/>
      <c r="X31" s="230"/>
      <c r="Y31" s="230"/>
      <c r="Z31" s="230"/>
      <c r="AA31" s="231">
        <f t="shared" si="6"/>
        <v>93151.832771160916</v>
      </c>
      <c r="AB31" s="265">
        <f t="shared" si="7"/>
        <v>81410.899726371325</v>
      </c>
      <c r="AC31" s="237">
        <f t="shared" si="8"/>
        <v>88665.33633565194</v>
      </c>
    </row>
    <row r="32" spans="1:29" ht="15" x14ac:dyDescent="0.25">
      <c r="A32" s="262">
        <v>24</v>
      </c>
      <c r="B32" s="263">
        <f>'[1]37A MA '!D32</f>
        <v>74095.629267117693</v>
      </c>
      <c r="C32" s="230"/>
      <c r="D32" s="230"/>
      <c r="E32" s="231">
        <f t="shared" si="0"/>
        <v>1151.7455326494978</v>
      </c>
      <c r="F32" s="230"/>
      <c r="G32" s="230"/>
      <c r="H32" s="230"/>
      <c r="I32" s="230"/>
      <c r="J32" s="230"/>
      <c r="K32" s="230"/>
      <c r="L32" s="230"/>
      <c r="M32" s="236">
        <f t="shared" si="1"/>
        <v>75253.37347441641</v>
      </c>
      <c r="N32" s="236">
        <f t="shared" si="2"/>
        <v>76025.202945948884</v>
      </c>
      <c r="O32" s="231">
        <f t="shared" si="3"/>
        <v>77954.776624780076</v>
      </c>
      <c r="P32" s="230"/>
      <c r="Q32" s="231">
        <f t="shared" si="4"/>
        <v>81813.923982442459</v>
      </c>
      <c r="R32" s="230"/>
      <c r="S32" s="230"/>
      <c r="T32" s="230"/>
      <c r="U32" s="231">
        <f t="shared" si="5"/>
        <v>84901.241868572353</v>
      </c>
      <c r="V32" s="230"/>
      <c r="W32" s="230"/>
      <c r="X32" s="230"/>
      <c r="Y32" s="230"/>
      <c r="Z32" s="230"/>
      <c r="AA32" s="231">
        <f t="shared" si="6"/>
        <v>94549.110262728311</v>
      </c>
      <c r="AB32" s="265">
        <f t="shared" si="7"/>
        <v>82632.063222266879</v>
      </c>
      <c r="AC32" s="237">
        <f t="shared" si="8"/>
        <v>89995.316380686694</v>
      </c>
    </row>
    <row r="33" spans="1:29" ht="15" x14ac:dyDescent="0.25">
      <c r="A33" s="262">
        <v>25</v>
      </c>
      <c r="B33" s="263">
        <f>'[1]37A MA '!D33</f>
        <v>75207.063706124463</v>
      </c>
      <c r="C33" s="230"/>
      <c r="D33" s="230"/>
      <c r="E33" s="231">
        <f t="shared" si="0"/>
        <v>1169.0217156392403</v>
      </c>
      <c r="F33" s="230"/>
      <c r="G33" s="230"/>
      <c r="H33" s="230"/>
      <c r="I33" s="230"/>
      <c r="J33" s="230"/>
      <c r="K33" s="230"/>
      <c r="L33" s="230"/>
      <c r="M33" s="236">
        <f t="shared" si="1"/>
        <v>76382.174076532654</v>
      </c>
      <c r="N33" s="236">
        <f t="shared" si="2"/>
        <v>77165.580990138114</v>
      </c>
      <c r="O33" s="231">
        <f t="shared" si="3"/>
        <v>79124.09827415178</v>
      </c>
      <c r="P33" s="230"/>
      <c r="Q33" s="231">
        <f t="shared" si="4"/>
        <v>83041.132842179097</v>
      </c>
      <c r="R33" s="230"/>
      <c r="S33" s="230"/>
      <c r="T33" s="230"/>
      <c r="U33" s="231">
        <f t="shared" si="5"/>
        <v>86174.760496600953</v>
      </c>
      <c r="V33" s="230"/>
      <c r="W33" s="230"/>
      <c r="X33" s="230"/>
      <c r="Y33" s="230"/>
      <c r="Z33" s="230"/>
      <c r="AA33" s="231">
        <f t="shared" si="6"/>
        <v>95967.346916669238</v>
      </c>
      <c r="AB33" s="265">
        <f t="shared" si="7"/>
        <v>83871.544170600886</v>
      </c>
      <c r="AC33" s="237">
        <f t="shared" si="8"/>
        <v>91345.246126397018</v>
      </c>
    </row>
    <row r="34" spans="1:29" ht="15" x14ac:dyDescent="0.25">
      <c r="A34" s="262">
        <v>26</v>
      </c>
      <c r="B34" s="263">
        <f>'[1]37A MA '!D34</f>
        <v>76335.169661716325</v>
      </c>
      <c r="C34" s="230"/>
      <c r="D34" s="230"/>
      <c r="E34" s="231">
        <f t="shared" si="0"/>
        <v>1186.5570413738287</v>
      </c>
      <c r="F34" s="230"/>
      <c r="G34" s="230"/>
      <c r="H34" s="230"/>
      <c r="I34" s="230"/>
      <c r="J34" s="230"/>
      <c r="K34" s="230"/>
      <c r="L34" s="230"/>
      <c r="M34" s="236">
        <f t="shared" si="1"/>
        <v>77527.906687680632</v>
      </c>
      <c r="N34" s="236">
        <f t="shared" si="2"/>
        <v>78323.064704990189</v>
      </c>
      <c r="O34" s="231">
        <f t="shared" si="3"/>
        <v>80310.959748264053</v>
      </c>
      <c r="P34" s="230"/>
      <c r="Q34" s="231">
        <f t="shared" si="4"/>
        <v>84286.749834811766</v>
      </c>
      <c r="R34" s="230"/>
      <c r="S34" s="230"/>
      <c r="T34" s="230"/>
      <c r="U34" s="231">
        <f t="shared" si="5"/>
        <v>87467.381904049951</v>
      </c>
      <c r="V34" s="230"/>
      <c r="W34" s="230"/>
      <c r="X34" s="230"/>
      <c r="Y34" s="230"/>
      <c r="Z34" s="230"/>
      <c r="AA34" s="231">
        <f t="shared" si="6"/>
        <v>97406.85712041927</v>
      </c>
      <c r="AB34" s="265">
        <f t="shared" si="7"/>
        <v>85129.617333159898</v>
      </c>
      <c r="AC34" s="237">
        <f t="shared" si="8"/>
        <v>92715.424818292959</v>
      </c>
    </row>
    <row r="35" spans="1:29" ht="15" x14ac:dyDescent="0.25">
      <c r="A35" s="262">
        <v>27</v>
      </c>
      <c r="B35" s="263">
        <f>'[1]37A MA '!D35</f>
        <v>77480.197206642057</v>
      </c>
      <c r="C35" s="230"/>
      <c r="D35" s="230"/>
      <c r="E35" s="231">
        <f t="shared" si="0"/>
        <v>1204.355396994436</v>
      </c>
      <c r="F35" s="230"/>
      <c r="G35" s="230"/>
      <c r="H35" s="230"/>
      <c r="I35" s="230"/>
      <c r="J35" s="230"/>
      <c r="K35" s="230"/>
      <c r="L35" s="230"/>
      <c r="M35" s="236">
        <f t="shared" si="1"/>
        <v>78690.825287995845</v>
      </c>
      <c r="N35" s="236">
        <f t="shared" si="2"/>
        <v>79497.910675565028</v>
      </c>
      <c r="O35" s="231">
        <f t="shared" si="3"/>
        <v>81515.624144488</v>
      </c>
      <c r="P35" s="230"/>
      <c r="Q35" s="231">
        <f t="shared" si="4"/>
        <v>85551.051082333943</v>
      </c>
      <c r="R35" s="230"/>
      <c r="S35" s="230"/>
      <c r="T35" s="230"/>
      <c r="U35" s="231">
        <f t="shared" si="5"/>
        <v>88779.392632610688</v>
      </c>
      <c r="V35" s="230"/>
      <c r="W35" s="230"/>
      <c r="X35" s="230"/>
      <c r="Y35" s="230"/>
      <c r="Z35" s="230"/>
      <c r="AA35" s="231">
        <f t="shared" si="6"/>
        <v>98867.959977225546</v>
      </c>
      <c r="AB35" s="265">
        <f t="shared" si="7"/>
        <v>86406.561593157283</v>
      </c>
      <c r="AC35" s="237">
        <f t="shared" si="8"/>
        <v>94106.15619056733</v>
      </c>
    </row>
    <row r="36" spans="1:29" ht="15" x14ac:dyDescent="0.25">
      <c r="A36" s="262">
        <v>28</v>
      </c>
      <c r="B36" s="263">
        <f>'[1]37A MA '!D36</f>
        <v>78642.400164741674</v>
      </c>
      <c r="C36" s="230"/>
      <c r="D36" s="230"/>
      <c r="E36" s="231">
        <f t="shared" si="0"/>
        <v>1222.4207279493526</v>
      </c>
      <c r="F36" s="230"/>
      <c r="G36" s="230"/>
      <c r="H36" s="230"/>
      <c r="I36" s="230"/>
      <c r="J36" s="230"/>
      <c r="K36" s="230"/>
      <c r="L36" s="230"/>
      <c r="M36" s="236">
        <f t="shared" si="1"/>
        <v>79871.187667315768</v>
      </c>
      <c r="N36" s="236">
        <f t="shared" si="2"/>
        <v>80690.379335698482</v>
      </c>
      <c r="O36" s="231">
        <f t="shared" si="3"/>
        <v>82738.358506655306</v>
      </c>
      <c r="P36" s="230"/>
      <c r="Q36" s="231">
        <f t="shared" si="4"/>
        <v>86834.316848568938</v>
      </c>
      <c r="R36" s="230"/>
      <c r="S36" s="230"/>
      <c r="T36" s="230"/>
      <c r="U36" s="231">
        <f t="shared" si="5"/>
        <v>90111.083522099827</v>
      </c>
      <c r="V36" s="230"/>
      <c r="W36" s="230"/>
      <c r="X36" s="230"/>
      <c r="Y36" s="230"/>
      <c r="Z36" s="230"/>
      <c r="AA36" s="231">
        <f t="shared" si="6"/>
        <v>100350.9793768839</v>
      </c>
      <c r="AB36" s="265">
        <f t="shared" si="7"/>
        <v>87702.66001705463</v>
      </c>
      <c r="AC36" s="237">
        <f t="shared" si="8"/>
        <v>95517.748533425824</v>
      </c>
    </row>
    <row r="37" spans="1:29" ht="15" x14ac:dyDescent="0.25">
      <c r="A37" s="262">
        <v>29</v>
      </c>
      <c r="B37" s="263">
        <f>'[1]37A MA '!D37</f>
        <v>79822.036167212791</v>
      </c>
      <c r="C37" s="230"/>
      <c r="D37" s="230"/>
      <c r="E37" s="231">
        <f t="shared" si="0"/>
        <v>1240.7570388685926</v>
      </c>
      <c r="F37" s="230"/>
      <c r="G37" s="230"/>
      <c r="H37" s="230"/>
      <c r="I37" s="230"/>
      <c r="J37" s="230"/>
      <c r="K37" s="230"/>
      <c r="L37" s="230"/>
      <c r="M37" s="236">
        <f t="shared" si="1"/>
        <v>81069.25548232549</v>
      </c>
      <c r="N37" s="236">
        <f t="shared" si="2"/>
        <v>81900.735025733957</v>
      </c>
      <c r="O37" s="231">
        <f t="shared" si="3"/>
        <v>83979.433884255122</v>
      </c>
      <c r="P37" s="230"/>
      <c r="Q37" s="231">
        <f t="shared" si="4"/>
        <v>88136.831601297454</v>
      </c>
      <c r="R37" s="230"/>
      <c r="S37" s="230"/>
      <c r="T37" s="230"/>
      <c r="U37" s="231">
        <f t="shared" si="5"/>
        <v>91462.749774931333</v>
      </c>
      <c r="V37" s="230"/>
      <c r="W37" s="230"/>
      <c r="X37" s="230"/>
      <c r="Y37" s="230"/>
      <c r="Z37" s="230"/>
      <c r="AA37" s="231">
        <f t="shared" si="6"/>
        <v>101856.24406753716</v>
      </c>
      <c r="AB37" s="265">
        <f t="shared" si="7"/>
        <v>89018.199917310441</v>
      </c>
      <c r="AC37" s="237">
        <f t="shared" si="8"/>
        <v>96950.514761427214</v>
      </c>
    </row>
    <row r="38" spans="1:29" ht="15" x14ac:dyDescent="0.25">
      <c r="A38" s="262">
        <v>30</v>
      </c>
      <c r="B38" s="263">
        <f>'[1]37A MA '!D38</f>
        <v>81019.366709720969</v>
      </c>
      <c r="C38" s="230"/>
      <c r="D38" s="230"/>
      <c r="E38" s="231">
        <f t="shared" si="0"/>
        <v>1259.3683944516213</v>
      </c>
      <c r="F38" s="230"/>
      <c r="G38" s="230"/>
      <c r="H38" s="230"/>
      <c r="I38" s="230"/>
      <c r="J38" s="230"/>
      <c r="K38" s="230"/>
      <c r="L38" s="230"/>
      <c r="M38" s="236">
        <f t="shared" si="1"/>
        <v>82285.294314560364</v>
      </c>
      <c r="N38" s="236">
        <f t="shared" si="2"/>
        <v>83129.246051119946</v>
      </c>
      <c r="O38" s="231">
        <f t="shared" si="3"/>
        <v>85239.125392518938</v>
      </c>
      <c r="P38" s="230"/>
      <c r="Q38" s="231">
        <f t="shared" si="4"/>
        <v>89458.884075316906</v>
      </c>
      <c r="R38" s="230"/>
      <c r="S38" s="230"/>
      <c r="T38" s="230"/>
      <c r="U38" s="231">
        <f t="shared" si="5"/>
        <v>92834.691021555278</v>
      </c>
      <c r="V38" s="230"/>
      <c r="W38" s="230"/>
      <c r="X38" s="230"/>
      <c r="Y38" s="230"/>
      <c r="Z38" s="230"/>
      <c r="AA38" s="231">
        <f t="shared" si="6"/>
        <v>103384.08772855019</v>
      </c>
      <c r="AB38" s="265">
        <f t="shared" si="7"/>
        <v>90353.472916070081</v>
      </c>
      <c r="AC38" s="237">
        <f t="shared" si="8"/>
        <v>98404.772482848595</v>
      </c>
    </row>
    <row r="39" spans="1:29" ht="15.75" thickBot="1" x14ac:dyDescent="0.3">
      <c r="A39" s="267">
        <v>31</v>
      </c>
      <c r="B39" s="268">
        <f>'[1]37A MA '!D39</f>
        <v>82234.657210366771</v>
      </c>
      <c r="C39" s="230"/>
      <c r="D39" s="230"/>
      <c r="E39" s="242">
        <f t="shared" si="0"/>
        <v>1278.2589203683954</v>
      </c>
      <c r="F39" s="230"/>
      <c r="G39" s="230"/>
      <c r="H39" s="230"/>
      <c r="I39" s="230"/>
      <c r="J39" s="230"/>
      <c r="K39" s="230"/>
      <c r="L39" s="230"/>
      <c r="M39" s="243">
        <f t="shared" si="1"/>
        <v>83519.573729278753</v>
      </c>
      <c r="N39" s="243">
        <f t="shared" si="2"/>
        <v>84376.18474188674</v>
      </c>
      <c r="O39" s="242">
        <f t="shared" si="3"/>
        <v>86517.712273406709</v>
      </c>
      <c r="P39" s="269"/>
      <c r="Q39" s="242">
        <f t="shared" si="4"/>
        <v>90800.767336446646</v>
      </c>
      <c r="R39" s="269"/>
      <c r="S39" s="269"/>
      <c r="T39" s="269"/>
      <c r="U39" s="242">
        <f t="shared" si="5"/>
        <v>94227.211386878582</v>
      </c>
      <c r="V39" s="269"/>
      <c r="W39" s="269"/>
      <c r="X39" s="269"/>
      <c r="Y39" s="269"/>
      <c r="Z39" s="269"/>
      <c r="AA39" s="242">
        <f t="shared" si="6"/>
        <v>104934.84904447843</v>
      </c>
      <c r="AB39" s="270">
        <f t="shared" si="7"/>
        <v>91708.775009811114</v>
      </c>
      <c r="AC39" s="244">
        <f t="shared" si="8"/>
        <v>99880.844070091305</v>
      </c>
    </row>
    <row r="41" spans="1:29" x14ac:dyDescent="0.2">
      <c r="A41" s="208" t="s">
        <v>739</v>
      </c>
    </row>
    <row r="42" spans="1:29" x14ac:dyDescent="0.2">
      <c r="A42" s="208" t="s">
        <v>401</v>
      </c>
    </row>
    <row r="43" spans="1:29" x14ac:dyDescent="0.2">
      <c r="A43" s="245"/>
    </row>
    <row r="44" spans="1:29" x14ac:dyDescent="0.2">
      <c r="A44" s="246"/>
    </row>
  </sheetData>
  <mergeCells count="1">
    <mergeCell ref="AC5:AC10"/>
  </mergeCells>
  <pageMargins left="0.76" right="0.54" top="0.53" bottom="0.51"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A45"/>
  <sheetViews>
    <sheetView topLeftCell="A10" zoomScaleNormal="100" workbookViewId="0">
      <selection activeCell="AJ19" sqref="AJ19"/>
    </sheetView>
  </sheetViews>
  <sheetFormatPr defaultRowHeight="12.75" x14ac:dyDescent="0.2"/>
  <cols>
    <col min="1" max="1" width="9.140625" style="208"/>
    <col min="2" max="2" width="11.140625" style="208" customWidth="1"/>
    <col min="3" max="3" width="0" style="208" hidden="1" customWidth="1"/>
    <col min="4" max="4" width="10.42578125" style="208" hidden="1" customWidth="1"/>
    <col min="5" max="5" width="4.28515625" style="208" customWidth="1"/>
    <col min="6" max="10" width="0" style="208" hidden="1" customWidth="1"/>
    <col min="11" max="13" width="11.140625" style="208" customWidth="1"/>
    <col min="14" max="16" width="0" style="208" hidden="1" customWidth="1"/>
    <col min="17" max="17" width="11.140625" style="208" customWidth="1"/>
    <col min="18" max="18" width="0" style="208" hidden="1" customWidth="1"/>
    <col min="19" max="19" width="11.140625" style="208" customWidth="1"/>
    <col min="20" max="24" width="0" style="208" hidden="1" customWidth="1"/>
    <col min="25" max="25" width="11.140625" style="208" customWidth="1"/>
    <col min="26" max="26" width="13" style="208" customWidth="1"/>
    <col min="27" max="27" width="12.7109375" style="208" customWidth="1"/>
    <col min="28" max="252" width="9.140625" style="208"/>
    <col min="253" max="253" width="11.140625" style="208" customWidth="1"/>
    <col min="254" max="255" width="0" style="208" hidden="1" customWidth="1"/>
    <col min="256" max="256" width="4.28515625" style="208" customWidth="1"/>
    <col min="257" max="261" width="0" style="208" hidden="1" customWidth="1"/>
    <col min="262" max="264" width="11.140625" style="208" customWidth="1"/>
    <col min="265" max="267" width="0" style="208" hidden="1" customWidth="1"/>
    <col min="268" max="268" width="11.140625" style="208" customWidth="1"/>
    <col min="269" max="269" width="0" style="208" hidden="1" customWidth="1"/>
    <col min="270" max="270" width="11.140625" style="208" customWidth="1"/>
    <col min="271" max="275" width="0" style="208" hidden="1" customWidth="1"/>
    <col min="276" max="276" width="11.140625" style="208" customWidth="1"/>
    <col min="277" max="277" width="13" style="208" customWidth="1"/>
    <col min="278" max="278" width="12.7109375" style="208" customWidth="1"/>
    <col min="279" max="279" width="4.28515625" style="208" customWidth="1"/>
    <col min="280" max="280" width="13.140625" style="208" customWidth="1"/>
    <col min="281" max="281" width="12.5703125" style="208" customWidth="1"/>
    <col min="282" max="282" width="13.5703125" style="208" customWidth="1"/>
    <col min="283" max="283" width="14" style="208" customWidth="1"/>
    <col min="284" max="508" width="9.140625" style="208"/>
    <col min="509" max="509" width="11.140625" style="208" customWidth="1"/>
    <col min="510" max="511" width="0" style="208" hidden="1" customWidth="1"/>
    <col min="512" max="512" width="4.28515625" style="208" customWidth="1"/>
    <col min="513" max="517" width="0" style="208" hidden="1" customWidth="1"/>
    <col min="518" max="520" width="11.140625" style="208" customWidth="1"/>
    <col min="521" max="523" width="0" style="208" hidden="1" customWidth="1"/>
    <col min="524" max="524" width="11.140625" style="208" customWidth="1"/>
    <col min="525" max="525" width="0" style="208" hidden="1" customWidth="1"/>
    <col min="526" max="526" width="11.140625" style="208" customWidth="1"/>
    <col min="527" max="531" width="0" style="208" hidden="1" customWidth="1"/>
    <col min="532" max="532" width="11.140625" style="208" customWidth="1"/>
    <col min="533" max="533" width="13" style="208" customWidth="1"/>
    <col min="534" max="534" width="12.7109375" style="208" customWidth="1"/>
    <col min="535" max="535" width="4.28515625" style="208" customWidth="1"/>
    <col min="536" max="536" width="13.140625" style="208" customWidth="1"/>
    <col min="537" max="537" width="12.5703125" style="208" customWidth="1"/>
    <col min="538" max="538" width="13.5703125" style="208" customWidth="1"/>
    <col min="539" max="539" width="14" style="208" customWidth="1"/>
    <col min="540" max="764" width="9.140625" style="208"/>
    <col min="765" max="765" width="11.140625" style="208" customWidth="1"/>
    <col min="766" max="767" width="0" style="208" hidden="1" customWidth="1"/>
    <col min="768" max="768" width="4.28515625" style="208" customWidth="1"/>
    <col min="769" max="773" width="0" style="208" hidden="1" customWidth="1"/>
    <col min="774" max="776" width="11.140625" style="208" customWidth="1"/>
    <col min="777" max="779" width="0" style="208" hidden="1" customWidth="1"/>
    <col min="780" max="780" width="11.140625" style="208" customWidth="1"/>
    <col min="781" max="781" width="0" style="208" hidden="1" customWidth="1"/>
    <col min="782" max="782" width="11.140625" style="208" customWidth="1"/>
    <col min="783" max="787" width="0" style="208" hidden="1" customWidth="1"/>
    <col min="788" max="788" width="11.140625" style="208" customWidth="1"/>
    <col min="789" max="789" width="13" style="208" customWidth="1"/>
    <col min="790" max="790" width="12.7109375" style="208" customWidth="1"/>
    <col min="791" max="791" width="4.28515625" style="208" customWidth="1"/>
    <col min="792" max="792" width="13.140625" style="208" customWidth="1"/>
    <col min="793" max="793" width="12.5703125" style="208" customWidth="1"/>
    <col min="794" max="794" width="13.5703125" style="208" customWidth="1"/>
    <col min="795" max="795" width="14" style="208" customWidth="1"/>
    <col min="796" max="1020" width="9.140625" style="208"/>
    <col min="1021" max="1021" width="11.140625" style="208" customWidth="1"/>
    <col min="1022" max="1023" width="0" style="208" hidden="1" customWidth="1"/>
    <col min="1024" max="1024" width="4.28515625" style="208" customWidth="1"/>
    <col min="1025" max="1029" width="0" style="208" hidden="1" customWidth="1"/>
    <col min="1030" max="1032" width="11.140625" style="208" customWidth="1"/>
    <col min="1033" max="1035" width="0" style="208" hidden="1" customWidth="1"/>
    <col min="1036" max="1036" width="11.140625" style="208" customWidth="1"/>
    <col min="1037" max="1037" width="0" style="208" hidden="1" customWidth="1"/>
    <col min="1038" max="1038" width="11.140625" style="208" customWidth="1"/>
    <col min="1039" max="1043" width="0" style="208" hidden="1" customWidth="1"/>
    <col min="1044" max="1044" width="11.140625" style="208" customWidth="1"/>
    <col min="1045" max="1045" width="13" style="208" customWidth="1"/>
    <col min="1046" max="1046" width="12.7109375" style="208" customWidth="1"/>
    <col min="1047" max="1047" width="4.28515625" style="208" customWidth="1"/>
    <col min="1048" max="1048" width="13.140625" style="208" customWidth="1"/>
    <col min="1049" max="1049" width="12.5703125" style="208" customWidth="1"/>
    <col min="1050" max="1050" width="13.5703125" style="208" customWidth="1"/>
    <col min="1051" max="1051" width="14" style="208" customWidth="1"/>
    <col min="1052" max="1276" width="9.140625" style="208"/>
    <col min="1277" max="1277" width="11.140625" style="208" customWidth="1"/>
    <col min="1278" max="1279" width="0" style="208" hidden="1" customWidth="1"/>
    <col min="1280" max="1280" width="4.28515625" style="208" customWidth="1"/>
    <col min="1281" max="1285" width="0" style="208" hidden="1" customWidth="1"/>
    <col min="1286" max="1288" width="11.140625" style="208" customWidth="1"/>
    <col min="1289" max="1291" width="0" style="208" hidden="1" customWidth="1"/>
    <col min="1292" max="1292" width="11.140625" style="208" customWidth="1"/>
    <col min="1293" max="1293" width="0" style="208" hidden="1" customWidth="1"/>
    <col min="1294" max="1294" width="11.140625" style="208" customWidth="1"/>
    <col min="1295" max="1299" width="0" style="208" hidden="1" customWidth="1"/>
    <col min="1300" max="1300" width="11.140625" style="208" customWidth="1"/>
    <col min="1301" max="1301" width="13" style="208" customWidth="1"/>
    <col min="1302" max="1302" width="12.7109375" style="208" customWidth="1"/>
    <col min="1303" max="1303" width="4.28515625" style="208" customWidth="1"/>
    <col min="1304" max="1304" width="13.140625" style="208" customWidth="1"/>
    <col min="1305" max="1305" width="12.5703125" style="208" customWidth="1"/>
    <col min="1306" max="1306" width="13.5703125" style="208" customWidth="1"/>
    <col min="1307" max="1307" width="14" style="208" customWidth="1"/>
    <col min="1308" max="1532" width="9.140625" style="208"/>
    <col min="1533" max="1533" width="11.140625" style="208" customWidth="1"/>
    <col min="1534" max="1535" width="0" style="208" hidden="1" customWidth="1"/>
    <col min="1536" max="1536" width="4.28515625" style="208" customWidth="1"/>
    <col min="1537" max="1541" width="0" style="208" hidden="1" customWidth="1"/>
    <col min="1542" max="1544" width="11.140625" style="208" customWidth="1"/>
    <col min="1545" max="1547" width="0" style="208" hidden="1" customWidth="1"/>
    <col min="1548" max="1548" width="11.140625" style="208" customWidth="1"/>
    <col min="1549" max="1549" width="0" style="208" hidden="1" customWidth="1"/>
    <col min="1550" max="1550" width="11.140625" style="208" customWidth="1"/>
    <col min="1551" max="1555" width="0" style="208" hidden="1" customWidth="1"/>
    <col min="1556" max="1556" width="11.140625" style="208" customWidth="1"/>
    <col min="1557" max="1557" width="13" style="208" customWidth="1"/>
    <col min="1558" max="1558" width="12.7109375" style="208" customWidth="1"/>
    <col min="1559" max="1559" width="4.28515625" style="208" customWidth="1"/>
    <col min="1560" max="1560" width="13.140625" style="208" customWidth="1"/>
    <col min="1561" max="1561" width="12.5703125" style="208" customWidth="1"/>
    <col min="1562" max="1562" width="13.5703125" style="208" customWidth="1"/>
    <col min="1563" max="1563" width="14" style="208" customWidth="1"/>
    <col min="1564" max="1788" width="9.140625" style="208"/>
    <col min="1789" max="1789" width="11.140625" style="208" customWidth="1"/>
    <col min="1790" max="1791" width="0" style="208" hidden="1" customWidth="1"/>
    <col min="1792" max="1792" width="4.28515625" style="208" customWidth="1"/>
    <col min="1793" max="1797" width="0" style="208" hidden="1" customWidth="1"/>
    <col min="1798" max="1800" width="11.140625" style="208" customWidth="1"/>
    <col min="1801" max="1803" width="0" style="208" hidden="1" customWidth="1"/>
    <col min="1804" max="1804" width="11.140625" style="208" customWidth="1"/>
    <col min="1805" max="1805" width="0" style="208" hidden="1" customWidth="1"/>
    <col min="1806" max="1806" width="11.140625" style="208" customWidth="1"/>
    <col min="1807" max="1811" width="0" style="208" hidden="1" customWidth="1"/>
    <col min="1812" max="1812" width="11.140625" style="208" customWidth="1"/>
    <col min="1813" max="1813" width="13" style="208" customWidth="1"/>
    <col min="1814" max="1814" width="12.7109375" style="208" customWidth="1"/>
    <col min="1815" max="1815" width="4.28515625" style="208" customWidth="1"/>
    <col min="1816" max="1816" width="13.140625" style="208" customWidth="1"/>
    <col min="1817" max="1817" width="12.5703125" style="208" customWidth="1"/>
    <col min="1818" max="1818" width="13.5703125" style="208" customWidth="1"/>
    <col min="1819" max="1819" width="14" style="208" customWidth="1"/>
    <col min="1820" max="2044" width="9.140625" style="208"/>
    <col min="2045" max="2045" width="11.140625" style="208" customWidth="1"/>
    <col min="2046" max="2047" width="0" style="208" hidden="1" customWidth="1"/>
    <col min="2048" max="2048" width="4.28515625" style="208" customWidth="1"/>
    <col min="2049" max="2053" width="0" style="208" hidden="1" customWidth="1"/>
    <col min="2054" max="2056" width="11.140625" style="208" customWidth="1"/>
    <col min="2057" max="2059" width="0" style="208" hidden="1" customWidth="1"/>
    <col min="2060" max="2060" width="11.140625" style="208" customWidth="1"/>
    <col min="2061" max="2061" width="0" style="208" hidden="1" customWidth="1"/>
    <col min="2062" max="2062" width="11.140625" style="208" customWidth="1"/>
    <col min="2063" max="2067" width="0" style="208" hidden="1" customWidth="1"/>
    <col min="2068" max="2068" width="11.140625" style="208" customWidth="1"/>
    <col min="2069" max="2069" width="13" style="208" customWidth="1"/>
    <col min="2070" max="2070" width="12.7109375" style="208" customWidth="1"/>
    <col min="2071" max="2071" width="4.28515625" style="208" customWidth="1"/>
    <col min="2072" max="2072" width="13.140625" style="208" customWidth="1"/>
    <col min="2073" max="2073" width="12.5703125" style="208" customWidth="1"/>
    <col min="2074" max="2074" width="13.5703125" style="208" customWidth="1"/>
    <col min="2075" max="2075" width="14" style="208" customWidth="1"/>
    <col min="2076" max="2300" width="9.140625" style="208"/>
    <col min="2301" max="2301" width="11.140625" style="208" customWidth="1"/>
    <col min="2302" max="2303" width="0" style="208" hidden="1" customWidth="1"/>
    <col min="2304" max="2304" width="4.28515625" style="208" customWidth="1"/>
    <col min="2305" max="2309" width="0" style="208" hidden="1" customWidth="1"/>
    <col min="2310" max="2312" width="11.140625" style="208" customWidth="1"/>
    <col min="2313" max="2315" width="0" style="208" hidden="1" customWidth="1"/>
    <col min="2316" max="2316" width="11.140625" style="208" customWidth="1"/>
    <col min="2317" max="2317" width="0" style="208" hidden="1" customWidth="1"/>
    <col min="2318" max="2318" width="11.140625" style="208" customWidth="1"/>
    <col min="2319" max="2323" width="0" style="208" hidden="1" customWidth="1"/>
    <col min="2324" max="2324" width="11.140625" style="208" customWidth="1"/>
    <col min="2325" max="2325" width="13" style="208" customWidth="1"/>
    <col min="2326" max="2326" width="12.7109375" style="208" customWidth="1"/>
    <col min="2327" max="2327" width="4.28515625" style="208" customWidth="1"/>
    <col min="2328" max="2328" width="13.140625" style="208" customWidth="1"/>
    <col min="2329" max="2329" width="12.5703125" style="208" customWidth="1"/>
    <col min="2330" max="2330" width="13.5703125" style="208" customWidth="1"/>
    <col min="2331" max="2331" width="14" style="208" customWidth="1"/>
    <col min="2332" max="2556" width="9.140625" style="208"/>
    <col min="2557" max="2557" width="11.140625" style="208" customWidth="1"/>
    <col min="2558" max="2559" width="0" style="208" hidden="1" customWidth="1"/>
    <col min="2560" max="2560" width="4.28515625" style="208" customWidth="1"/>
    <col min="2561" max="2565" width="0" style="208" hidden="1" customWidth="1"/>
    <col min="2566" max="2568" width="11.140625" style="208" customWidth="1"/>
    <col min="2569" max="2571" width="0" style="208" hidden="1" customWidth="1"/>
    <col min="2572" max="2572" width="11.140625" style="208" customWidth="1"/>
    <col min="2573" max="2573" width="0" style="208" hidden="1" customWidth="1"/>
    <col min="2574" max="2574" width="11.140625" style="208" customWidth="1"/>
    <col min="2575" max="2579" width="0" style="208" hidden="1" customWidth="1"/>
    <col min="2580" max="2580" width="11.140625" style="208" customWidth="1"/>
    <col min="2581" max="2581" width="13" style="208" customWidth="1"/>
    <col min="2582" max="2582" width="12.7109375" style="208" customWidth="1"/>
    <col min="2583" max="2583" width="4.28515625" style="208" customWidth="1"/>
    <col min="2584" max="2584" width="13.140625" style="208" customWidth="1"/>
    <col min="2585" max="2585" width="12.5703125" style="208" customWidth="1"/>
    <col min="2586" max="2586" width="13.5703125" style="208" customWidth="1"/>
    <col min="2587" max="2587" width="14" style="208" customWidth="1"/>
    <col min="2588" max="2812" width="9.140625" style="208"/>
    <col min="2813" max="2813" width="11.140625" style="208" customWidth="1"/>
    <col min="2814" max="2815" width="0" style="208" hidden="1" customWidth="1"/>
    <col min="2816" max="2816" width="4.28515625" style="208" customWidth="1"/>
    <col min="2817" max="2821" width="0" style="208" hidden="1" customWidth="1"/>
    <col min="2822" max="2824" width="11.140625" style="208" customWidth="1"/>
    <col min="2825" max="2827" width="0" style="208" hidden="1" customWidth="1"/>
    <col min="2828" max="2828" width="11.140625" style="208" customWidth="1"/>
    <col min="2829" max="2829" width="0" style="208" hidden="1" customWidth="1"/>
    <col min="2830" max="2830" width="11.140625" style="208" customWidth="1"/>
    <col min="2831" max="2835" width="0" style="208" hidden="1" customWidth="1"/>
    <col min="2836" max="2836" width="11.140625" style="208" customWidth="1"/>
    <col min="2837" max="2837" width="13" style="208" customWidth="1"/>
    <col min="2838" max="2838" width="12.7109375" style="208" customWidth="1"/>
    <col min="2839" max="2839" width="4.28515625" style="208" customWidth="1"/>
    <col min="2840" max="2840" width="13.140625" style="208" customWidth="1"/>
    <col min="2841" max="2841" width="12.5703125" style="208" customWidth="1"/>
    <col min="2842" max="2842" width="13.5703125" style="208" customWidth="1"/>
    <col min="2843" max="2843" width="14" style="208" customWidth="1"/>
    <col min="2844" max="3068" width="9.140625" style="208"/>
    <col min="3069" max="3069" width="11.140625" style="208" customWidth="1"/>
    <col min="3070" max="3071" width="0" style="208" hidden="1" customWidth="1"/>
    <col min="3072" max="3072" width="4.28515625" style="208" customWidth="1"/>
    <col min="3073" max="3077" width="0" style="208" hidden="1" customWidth="1"/>
    <col min="3078" max="3080" width="11.140625" style="208" customWidth="1"/>
    <col min="3081" max="3083" width="0" style="208" hidden="1" customWidth="1"/>
    <col min="3084" max="3084" width="11.140625" style="208" customWidth="1"/>
    <col min="3085" max="3085" width="0" style="208" hidden="1" customWidth="1"/>
    <col min="3086" max="3086" width="11.140625" style="208" customWidth="1"/>
    <col min="3087" max="3091" width="0" style="208" hidden="1" customWidth="1"/>
    <col min="3092" max="3092" width="11.140625" style="208" customWidth="1"/>
    <col min="3093" max="3093" width="13" style="208" customWidth="1"/>
    <col min="3094" max="3094" width="12.7109375" style="208" customWidth="1"/>
    <col min="3095" max="3095" width="4.28515625" style="208" customWidth="1"/>
    <col min="3096" max="3096" width="13.140625" style="208" customWidth="1"/>
    <col min="3097" max="3097" width="12.5703125" style="208" customWidth="1"/>
    <col min="3098" max="3098" width="13.5703125" style="208" customWidth="1"/>
    <col min="3099" max="3099" width="14" style="208" customWidth="1"/>
    <col min="3100" max="3324" width="9.140625" style="208"/>
    <col min="3325" max="3325" width="11.140625" style="208" customWidth="1"/>
    <col min="3326" max="3327" width="0" style="208" hidden="1" customWidth="1"/>
    <col min="3328" max="3328" width="4.28515625" style="208" customWidth="1"/>
    <col min="3329" max="3333" width="0" style="208" hidden="1" customWidth="1"/>
    <col min="3334" max="3336" width="11.140625" style="208" customWidth="1"/>
    <col min="3337" max="3339" width="0" style="208" hidden="1" customWidth="1"/>
    <col min="3340" max="3340" width="11.140625" style="208" customWidth="1"/>
    <col min="3341" max="3341" width="0" style="208" hidden="1" customWidth="1"/>
    <col min="3342" max="3342" width="11.140625" style="208" customWidth="1"/>
    <col min="3343" max="3347" width="0" style="208" hidden="1" customWidth="1"/>
    <col min="3348" max="3348" width="11.140625" style="208" customWidth="1"/>
    <col min="3349" max="3349" width="13" style="208" customWidth="1"/>
    <col min="3350" max="3350" width="12.7109375" style="208" customWidth="1"/>
    <col min="3351" max="3351" width="4.28515625" style="208" customWidth="1"/>
    <col min="3352" max="3352" width="13.140625" style="208" customWidth="1"/>
    <col min="3353" max="3353" width="12.5703125" style="208" customWidth="1"/>
    <col min="3354" max="3354" width="13.5703125" style="208" customWidth="1"/>
    <col min="3355" max="3355" width="14" style="208" customWidth="1"/>
    <col min="3356" max="3580" width="9.140625" style="208"/>
    <col min="3581" max="3581" width="11.140625" style="208" customWidth="1"/>
    <col min="3582" max="3583" width="0" style="208" hidden="1" customWidth="1"/>
    <col min="3584" max="3584" width="4.28515625" style="208" customWidth="1"/>
    <col min="3585" max="3589" width="0" style="208" hidden="1" customWidth="1"/>
    <col min="3590" max="3592" width="11.140625" style="208" customWidth="1"/>
    <col min="3593" max="3595" width="0" style="208" hidden="1" customWidth="1"/>
    <col min="3596" max="3596" width="11.140625" style="208" customWidth="1"/>
    <col min="3597" max="3597" width="0" style="208" hidden="1" customWidth="1"/>
    <col min="3598" max="3598" width="11.140625" style="208" customWidth="1"/>
    <col min="3599" max="3603" width="0" style="208" hidden="1" customWidth="1"/>
    <col min="3604" max="3604" width="11.140625" style="208" customWidth="1"/>
    <col min="3605" max="3605" width="13" style="208" customWidth="1"/>
    <col min="3606" max="3606" width="12.7109375" style="208" customWidth="1"/>
    <col min="3607" max="3607" width="4.28515625" style="208" customWidth="1"/>
    <col min="3608" max="3608" width="13.140625" style="208" customWidth="1"/>
    <col min="3609" max="3609" width="12.5703125" style="208" customWidth="1"/>
    <col min="3610" max="3610" width="13.5703125" style="208" customWidth="1"/>
    <col min="3611" max="3611" width="14" style="208" customWidth="1"/>
    <col min="3612" max="3836" width="9.140625" style="208"/>
    <col min="3837" max="3837" width="11.140625" style="208" customWidth="1"/>
    <col min="3838" max="3839" width="0" style="208" hidden="1" customWidth="1"/>
    <col min="3840" max="3840" width="4.28515625" style="208" customWidth="1"/>
    <col min="3841" max="3845" width="0" style="208" hidden="1" customWidth="1"/>
    <col min="3846" max="3848" width="11.140625" style="208" customWidth="1"/>
    <col min="3849" max="3851" width="0" style="208" hidden="1" customWidth="1"/>
    <col min="3852" max="3852" width="11.140625" style="208" customWidth="1"/>
    <col min="3853" max="3853" width="0" style="208" hidden="1" customWidth="1"/>
    <col min="3854" max="3854" width="11.140625" style="208" customWidth="1"/>
    <col min="3855" max="3859" width="0" style="208" hidden="1" customWidth="1"/>
    <col min="3860" max="3860" width="11.140625" style="208" customWidth="1"/>
    <col min="3861" max="3861" width="13" style="208" customWidth="1"/>
    <col min="3862" max="3862" width="12.7109375" style="208" customWidth="1"/>
    <col min="3863" max="3863" width="4.28515625" style="208" customWidth="1"/>
    <col min="3864" max="3864" width="13.140625" style="208" customWidth="1"/>
    <col min="3865" max="3865" width="12.5703125" style="208" customWidth="1"/>
    <col min="3866" max="3866" width="13.5703125" style="208" customWidth="1"/>
    <col min="3867" max="3867" width="14" style="208" customWidth="1"/>
    <col min="3868" max="4092" width="9.140625" style="208"/>
    <col min="4093" max="4093" width="11.140625" style="208" customWidth="1"/>
    <col min="4094" max="4095" width="0" style="208" hidden="1" customWidth="1"/>
    <col min="4096" max="4096" width="4.28515625" style="208" customWidth="1"/>
    <col min="4097" max="4101" width="0" style="208" hidden="1" customWidth="1"/>
    <col min="4102" max="4104" width="11.140625" style="208" customWidth="1"/>
    <col min="4105" max="4107" width="0" style="208" hidden="1" customWidth="1"/>
    <col min="4108" max="4108" width="11.140625" style="208" customWidth="1"/>
    <col min="4109" max="4109" width="0" style="208" hidden="1" customWidth="1"/>
    <col min="4110" max="4110" width="11.140625" style="208" customWidth="1"/>
    <col min="4111" max="4115" width="0" style="208" hidden="1" customWidth="1"/>
    <col min="4116" max="4116" width="11.140625" style="208" customWidth="1"/>
    <col min="4117" max="4117" width="13" style="208" customWidth="1"/>
    <col min="4118" max="4118" width="12.7109375" style="208" customWidth="1"/>
    <col min="4119" max="4119" width="4.28515625" style="208" customWidth="1"/>
    <col min="4120" max="4120" width="13.140625" style="208" customWidth="1"/>
    <col min="4121" max="4121" width="12.5703125" style="208" customWidth="1"/>
    <col min="4122" max="4122" width="13.5703125" style="208" customWidth="1"/>
    <col min="4123" max="4123" width="14" style="208" customWidth="1"/>
    <col min="4124" max="4348" width="9.140625" style="208"/>
    <col min="4349" max="4349" width="11.140625" style="208" customWidth="1"/>
    <col min="4350" max="4351" width="0" style="208" hidden="1" customWidth="1"/>
    <col min="4352" max="4352" width="4.28515625" style="208" customWidth="1"/>
    <col min="4353" max="4357" width="0" style="208" hidden="1" customWidth="1"/>
    <col min="4358" max="4360" width="11.140625" style="208" customWidth="1"/>
    <col min="4361" max="4363" width="0" style="208" hidden="1" customWidth="1"/>
    <col min="4364" max="4364" width="11.140625" style="208" customWidth="1"/>
    <col min="4365" max="4365" width="0" style="208" hidden="1" customWidth="1"/>
    <col min="4366" max="4366" width="11.140625" style="208" customWidth="1"/>
    <col min="4367" max="4371" width="0" style="208" hidden="1" customWidth="1"/>
    <col min="4372" max="4372" width="11.140625" style="208" customWidth="1"/>
    <col min="4373" max="4373" width="13" style="208" customWidth="1"/>
    <col min="4374" max="4374" width="12.7109375" style="208" customWidth="1"/>
    <col min="4375" max="4375" width="4.28515625" style="208" customWidth="1"/>
    <col min="4376" max="4376" width="13.140625" style="208" customWidth="1"/>
    <col min="4377" max="4377" width="12.5703125" style="208" customWidth="1"/>
    <col min="4378" max="4378" width="13.5703125" style="208" customWidth="1"/>
    <col min="4379" max="4379" width="14" style="208" customWidth="1"/>
    <col min="4380" max="4604" width="9.140625" style="208"/>
    <col min="4605" max="4605" width="11.140625" style="208" customWidth="1"/>
    <col min="4606" max="4607" width="0" style="208" hidden="1" customWidth="1"/>
    <col min="4608" max="4608" width="4.28515625" style="208" customWidth="1"/>
    <col min="4609" max="4613" width="0" style="208" hidden="1" customWidth="1"/>
    <col min="4614" max="4616" width="11.140625" style="208" customWidth="1"/>
    <col min="4617" max="4619" width="0" style="208" hidden="1" customWidth="1"/>
    <col min="4620" max="4620" width="11.140625" style="208" customWidth="1"/>
    <col min="4621" max="4621" width="0" style="208" hidden="1" customWidth="1"/>
    <col min="4622" max="4622" width="11.140625" style="208" customWidth="1"/>
    <col min="4623" max="4627" width="0" style="208" hidden="1" customWidth="1"/>
    <col min="4628" max="4628" width="11.140625" style="208" customWidth="1"/>
    <col min="4629" max="4629" width="13" style="208" customWidth="1"/>
    <col min="4630" max="4630" width="12.7109375" style="208" customWidth="1"/>
    <col min="4631" max="4631" width="4.28515625" style="208" customWidth="1"/>
    <col min="4632" max="4632" width="13.140625" style="208" customWidth="1"/>
    <col min="4633" max="4633" width="12.5703125" style="208" customWidth="1"/>
    <col min="4634" max="4634" width="13.5703125" style="208" customWidth="1"/>
    <col min="4635" max="4635" width="14" style="208" customWidth="1"/>
    <col min="4636" max="4860" width="9.140625" style="208"/>
    <col min="4861" max="4861" width="11.140625" style="208" customWidth="1"/>
    <col min="4862" max="4863" width="0" style="208" hidden="1" customWidth="1"/>
    <col min="4864" max="4864" width="4.28515625" style="208" customWidth="1"/>
    <col min="4865" max="4869" width="0" style="208" hidden="1" customWidth="1"/>
    <col min="4870" max="4872" width="11.140625" style="208" customWidth="1"/>
    <col min="4873" max="4875" width="0" style="208" hidden="1" customWidth="1"/>
    <col min="4876" max="4876" width="11.140625" style="208" customWidth="1"/>
    <col min="4877" max="4877" width="0" style="208" hidden="1" customWidth="1"/>
    <col min="4878" max="4878" width="11.140625" style="208" customWidth="1"/>
    <col min="4879" max="4883" width="0" style="208" hidden="1" customWidth="1"/>
    <col min="4884" max="4884" width="11.140625" style="208" customWidth="1"/>
    <col min="4885" max="4885" width="13" style="208" customWidth="1"/>
    <col min="4886" max="4886" width="12.7109375" style="208" customWidth="1"/>
    <col min="4887" max="4887" width="4.28515625" style="208" customWidth="1"/>
    <col min="4888" max="4888" width="13.140625" style="208" customWidth="1"/>
    <col min="4889" max="4889" width="12.5703125" style="208" customWidth="1"/>
    <col min="4890" max="4890" width="13.5703125" style="208" customWidth="1"/>
    <col min="4891" max="4891" width="14" style="208" customWidth="1"/>
    <col min="4892" max="5116" width="9.140625" style="208"/>
    <col min="5117" max="5117" width="11.140625" style="208" customWidth="1"/>
    <col min="5118" max="5119" width="0" style="208" hidden="1" customWidth="1"/>
    <col min="5120" max="5120" width="4.28515625" style="208" customWidth="1"/>
    <col min="5121" max="5125" width="0" style="208" hidden="1" customWidth="1"/>
    <col min="5126" max="5128" width="11.140625" style="208" customWidth="1"/>
    <col min="5129" max="5131" width="0" style="208" hidden="1" customWidth="1"/>
    <col min="5132" max="5132" width="11.140625" style="208" customWidth="1"/>
    <col min="5133" max="5133" width="0" style="208" hidden="1" customWidth="1"/>
    <col min="5134" max="5134" width="11.140625" style="208" customWidth="1"/>
    <col min="5135" max="5139" width="0" style="208" hidden="1" customWidth="1"/>
    <col min="5140" max="5140" width="11.140625" style="208" customWidth="1"/>
    <col min="5141" max="5141" width="13" style="208" customWidth="1"/>
    <col min="5142" max="5142" width="12.7109375" style="208" customWidth="1"/>
    <col min="5143" max="5143" width="4.28515625" style="208" customWidth="1"/>
    <col min="5144" max="5144" width="13.140625" style="208" customWidth="1"/>
    <col min="5145" max="5145" width="12.5703125" style="208" customWidth="1"/>
    <col min="5146" max="5146" width="13.5703125" style="208" customWidth="1"/>
    <col min="5147" max="5147" width="14" style="208" customWidth="1"/>
    <col min="5148" max="5372" width="9.140625" style="208"/>
    <col min="5373" max="5373" width="11.140625" style="208" customWidth="1"/>
    <col min="5374" max="5375" width="0" style="208" hidden="1" customWidth="1"/>
    <col min="5376" max="5376" width="4.28515625" style="208" customWidth="1"/>
    <col min="5377" max="5381" width="0" style="208" hidden="1" customWidth="1"/>
    <col min="5382" max="5384" width="11.140625" style="208" customWidth="1"/>
    <col min="5385" max="5387" width="0" style="208" hidden="1" customWidth="1"/>
    <col min="5388" max="5388" width="11.140625" style="208" customWidth="1"/>
    <col min="5389" max="5389" width="0" style="208" hidden="1" customWidth="1"/>
    <col min="5390" max="5390" width="11.140625" style="208" customWidth="1"/>
    <col min="5391" max="5395" width="0" style="208" hidden="1" customWidth="1"/>
    <col min="5396" max="5396" width="11.140625" style="208" customWidth="1"/>
    <col min="5397" max="5397" width="13" style="208" customWidth="1"/>
    <col min="5398" max="5398" width="12.7109375" style="208" customWidth="1"/>
    <col min="5399" max="5399" width="4.28515625" style="208" customWidth="1"/>
    <col min="5400" max="5400" width="13.140625" style="208" customWidth="1"/>
    <col min="5401" max="5401" width="12.5703125" style="208" customWidth="1"/>
    <col min="5402" max="5402" width="13.5703125" style="208" customWidth="1"/>
    <col min="5403" max="5403" width="14" style="208" customWidth="1"/>
    <col min="5404" max="5628" width="9.140625" style="208"/>
    <col min="5629" max="5629" width="11.140625" style="208" customWidth="1"/>
    <col min="5630" max="5631" width="0" style="208" hidden="1" customWidth="1"/>
    <col min="5632" max="5632" width="4.28515625" style="208" customWidth="1"/>
    <col min="5633" max="5637" width="0" style="208" hidden="1" customWidth="1"/>
    <col min="5638" max="5640" width="11.140625" style="208" customWidth="1"/>
    <col min="5641" max="5643" width="0" style="208" hidden="1" customWidth="1"/>
    <col min="5644" max="5644" width="11.140625" style="208" customWidth="1"/>
    <col min="5645" max="5645" width="0" style="208" hidden="1" customWidth="1"/>
    <col min="5646" max="5646" width="11.140625" style="208" customWidth="1"/>
    <col min="5647" max="5651" width="0" style="208" hidden="1" customWidth="1"/>
    <col min="5652" max="5652" width="11.140625" style="208" customWidth="1"/>
    <col min="5653" max="5653" width="13" style="208" customWidth="1"/>
    <col min="5654" max="5654" width="12.7109375" style="208" customWidth="1"/>
    <col min="5655" max="5655" width="4.28515625" style="208" customWidth="1"/>
    <col min="5656" max="5656" width="13.140625" style="208" customWidth="1"/>
    <col min="5657" max="5657" width="12.5703125" style="208" customWidth="1"/>
    <col min="5658" max="5658" width="13.5703125" style="208" customWidth="1"/>
    <col min="5659" max="5659" width="14" style="208" customWidth="1"/>
    <col min="5660" max="5884" width="9.140625" style="208"/>
    <col min="5885" max="5885" width="11.140625" style="208" customWidth="1"/>
    <col min="5886" max="5887" width="0" style="208" hidden="1" customWidth="1"/>
    <col min="5888" max="5888" width="4.28515625" style="208" customWidth="1"/>
    <col min="5889" max="5893" width="0" style="208" hidden="1" customWidth="1"/>
    <col min="5894" max="5896" width="11.140625" style="208" customWidth="1"/>
    <col min="5897" max="5899" width="0" style="208" hidden="1" customWidth="1"/>
    <col min="5900" max="5900" width="11.140625" style="208" customWidth="1"/>
    <col min="5901" max="5901" width="0" style="208" hidden="1" customWidth="1"/>
    <col min="5902" max="5902" width="11.140625" style="208" customWidth="1"/>
    <col min="5903" max="5907" width="0" style="208" hidden="1" customWidth="1"/>
    <col min="5908" max="5908" width="11.140625" style="208" customWidth="1"/>
    <col min="5909" max="5909" width="13" style="208" customWidth="1"/>
    <col min="5910" max="5910" width="12.7109375" style="208" customWidth="1"/>
    <col min="5911" max="5911" width="4.28515625" style="208" customWidth="1"/>
    <col min="5912" max="5912" width="13.140625" style="208" customWidth="1"/>
    <col min="5913" max="5913" width="12.5703125" style="208" customWidth="1"/>
    <col min="5914" max="5914" width="13.5703125" style="208" customWidth="1"/>
    <col min="5915" max="5915" width="14" style="208" customWidth="1"/>
    <col min="5916" max="6140" width="9.140625" style="208"/>
    <col min="6141" max="6141" width="11.140625" style="208" customWidth="1"/>
    <col min="6142" max="6143" width="0" style="208" hidden="1" customWidth="1"/>
    <col min="6144" max="6144" width="4.28515625" style="208" customWidth="1"/>
    <col min="6145" max="6149" width="0" style="208" hidden="1" customWidth="1"/>
    <col min="6150" max="6152" width="11.140625" style="208" customWidth="1"/>
    <col min="6153" max="6155" width="0" style="208" hidden="1" customWidth="1"/>
    <col min="6156" max="6156" width="11.140625" style="208" customWidth="1"/>
    <col min="6157" max="6157" width="0" style="208" hidden="1" customWidth="1"/>
    <col min="6158" max="6158" width="11.140625" style="208" customWidth="1"/>
    <col min="6159" max="6163" width="0" style="208" hidden="1" customWidth="1"/>
    <col min="6164" max="6164" width="11.140625" style="208" customWidth="1"/>
    <col min="6165" max="6165" width="13" style="208" customWidth="1"/>
    <col min="6166" max="6166" width="12.7109375" style="208" customWidth="1"/>
    <col min="6167" max="6167" width="4.28515625" style="208" customWidth="1"/>
    <col min="6168" max="6168" width="13.140625" style="208" customWidth="1"/>
    <col min="6169" max="6169" width="12.5703125" style="208" customWidth="1"/>
    <col min="6170" max="6170" width="13.5703125" style="208" customWidth="1"/>
    <col min="6171" max="6171" width="14" style="208" customWidth="1"/>
    <col min="6172" max="6396" width="9.140625" style="208"/>
    <col min="6397" max="6397" width="11.140625" style="208" customWidth="1"/>
    <col min="6398" max="6399" width="0" style="208" hidden="1" customWidth="1"/>
    <col min="6400" max="6400" width="4.28515625" style="208" customWidth="1"/>
    <col min="6401" max="6405" width="0" style="208" hidden="1" customWidth="1"/>
    <col min="6406" max="6408" width="11.140625" style="208" customWidth="1"/>
    <col min="6409" max="6411" width="0" style="208" hidden="1" customWidth="1"/>
    <col min="6412" max="6412" width="11.140625" style="208" customWidth="1"/>
    <col min="6413" max="6413" width="0" style="208" hidden="1" customWidth="1"/>
    <col min="6414" max="6414" width="11.140625" style="208" customWidth="1"/>
    <col min="6415" max="6419" width="0" style="208" hidden="1" customWidth="1"/>
    <col min="6420" max="6420" width="11.140625" style="208" customWidth="1"/>
    <col min="6421" max="6421" width="13" style="208" customWidth="1"/>
    <col min="6422" max="6422" width="12.7109375" style="208" customWidth="1"/>
    <col min="6423" max="6423" width="4.28515625" style="208" customWidth="1"/>
    <col min="6424" max="6424" width="13.140625" style="208" customWidth="1"/>
    <col min="6425" max="6425" width="12.5703125" style="208" customWidth="1"/>
    <col min="6426" max="6426" width="13.5703125" style="208" customWidth="1"/>
    <col min="6427" max="6427" width="14" style="208" customWidth="1"/>
    <col min="6428" max="6652" width="9.140625" style="208"/>
    <col min="6653" max="6653" width="11.140625" style="208" customWidth="1"/>
    <col min="6654" max="6655" width="0" style="208" hidden="1" customWidth="1"/>
    <col min="6656" max="6656" width="4.28515625" style="208" customWidth="1"/>
    <col min="6657" max="6661" width="0" style="208" hidden="1" customWidth="1"/>
    <col min="6662" max="6664" width="11.140625" style="208" customWidth="1"/>
    <col min="6665" max="6667" width="0" style="208" hidden="1" customWidth="1"/>
    <col min="6668" max="6668" width="11.140625" style="208" customWidth="1"/>
    <col min="6669" max="6669" width="0" style="208" hidden="1" customWidth="1"/>
    <col min="6670" max="6670" width="11.140625" style="208" customWidth="1"/>
    <col min="6671" max="6675" width="0" style="208" hidden="1" customWidth="1"/>
    <col min="6676" max="6676" width="11.140625" style="208" customWidth="1"/>
    <col min="6677" max="6677" width="13" style="208" customWidth="1"/>
    <col min="6678" max="6678" width="12.7109375" style="208" customWidth="1"/>
    <col min="6679" max="6679" width="4.28515625" style="208" customWidth="1"/>
    <col min="6680" max="6680" width="13.140625" style="208" customWidth="1"/>
    <col min="6681" max="6681" width="12.5703125" style="208" customWidth="1"/>
    <col min="6682" max="6682" width="13.5703125" style="208" customWidth="1"/>
    <col min="6683" max="6683" width="14" style="208" customWidth="1"/>
    <col min="6684" max="6908" width="9.140625" style="208"/>
    <col min="6909" max="6909" width="11.140625" style="208" customWidth="1"/>
    <col min="6910" max="6911" width="0" style="208" hidden="1" customWidth="1"/>
    <col min="6912" max="6912" width="4.28515625" style="208" customWidth="1"/>
    <col min="6913" max="6917" width="0" style="208" hidden="1" customWidth="1"/>
    <col min="6918" max="6920" width="11.140625" style="208" customWidth="1"/>
    <col min="6921" max="6923" width="0" style="208" hidden="1" customWidth="1"/>
    <col min="6924" max="6924" width="11.140625" style="208" customWidth="1"/>
    <col min="6925" max="6925" width="0" style="208" hidden="1" customWidth="1"/>
    <col min="6926" max="6926" width="11.140625" style="208" customWidth="1"/>
    <col min="6927" max="6931" width="0" style="208" hidden="1" customWidth="1"/>
    <col min="6932" max="6932" width="11.140625" style="208" customWidth="1"/>
    <col min="6933" max="6933" width="13" style="208" customWidth="1"/>
    <col min="6934" max="6934" width="12.7109375" style="208" customWidth="1"/>
    <col min="6935" max="6935" width="4.28515625" style="208" customWidth="1"/>
    <col min="6936" max="6936" width="13.140625" style="208" customWidth="1"/>
    <col min="6937" max="6937" width="12.5703125" style="208" customWidth="1"/>
    <col min="6938" max="6938" width="13.5703125" style="208" customWidth="1"/>
    <col min="6939" max="6939" width="14" style="208" customWidth="1"/>
    <col min="6940" max="7164" width="9.140625" style="208"/>
    <col min="7165" max="7165" width="11.140625" style="208" customWidth="1"/>
    <col min="7166" max="7167" width="0" style="208" hidden="1" customWidth="1"/>
    <col min="7168" max="7168" width="4.28515625" style="208" customWidth="1"/>
    <col min="7169" max="7173" width="0" style="208" hidden="1" customWidth="1"/>
    <col min="7174" max="7176" width="11.140625" style="208" customWidth="1"/>
    <col min="7177" max="7179" width="0" style="208" hidden="1" customWidth="1"/>
    <col min="7180" max="7180" width="11.140625" style="208" customWidth="1"/>
    <col min="7181" max="7181" width="0" style="208" hidden="1" customWidth="1"/>
    <col min="7182" max="7182" width="11.140625" style="208" customWidth="1"/>
    <col min="7183" max="7187" width="0" style="208" hidden="1" customWidth="1"/>
    <col min="7188" max="7188" width="11.140625" style="208" customWidth="1"/>
    <col min="7189" max="7189" width="13" style="208" customWidth="1"/>
    <col min="7190" max="7190" width="12.7109375" style="208" customWidth="1"/>
    <col min="7191" max="7191" width="4.28515625" style="208" customWidth="1"/>
    <col min="7192" max="7192" width="13.140625" style="208" customWidth="1"/>
    <col min="7193" max="7193" width="12.5703125" style="208" customWidth="1"/>
    <col min="7194" max="7194" width="13.5703125" style="208" customWidth="1"/>
    <col min="7195" max="7195" width="14" style="208" customWidth="1"/>
    <col min="7196" max="7420" width="9.140625" style="208"/>
    <col min="7421" max="7421" width="11.140625" style="208" customWidth="1"/>
    <col min="7422" max="7423" width="0" style="208" hidden="1" customWidth="1"/>
    <col min="7424" max="7424" width="4.28515625" style="208" customWidth="1"/>
    <col min="7425" max="7429" width="0" style="208" hidden="1" customWidth="1"/>
    <col min="7430" max="7432" width="11.140625" style="208" customWidth="1"/>
    <col min="7433" max="7435" width="0" style="208" hidden="1" customWidth="1"/>
    <col min="7436" max="7436" width="11.140625" style="208" customWidth="1"/>
    <col min="7437" max="7437" width="0" style="208" hidden="1" customWidth="1"/>
    <col min="7438" max="7438" width="11.140625" style="208" customWidth="1"/>
    <col min="7439" max="7443" width="0" style="208" hidden="1" customWidth="1"/>
    <col min="7444" max="7444" width="11.140625" style="208" customWidth="1"/>
    <col min="7445" max="7445" width="13" style="208" customWidth="1"/>
    <col min="7446" max="7446" width="12.7109375" style="208" customWidth="1"/>
    <col min="7447" max="7447" width="4.28515625" style="208" customWidth="1"/>
    <col min="7448" max="7448" width="13.140625" style="208" customWidth="1"/>
    <col min="7449" max="7449" width="12.5703125" style="208" customWidth="1"/>
    <col min="7450" max="7450" width="13.5703125" style="208" customWidth="1"/>
    <col min="7451" max="7451" width="14" style="208" customWidth="1"/>
    <col min="7452" max="7676" width="9.140625" style="208"/>
    <col min="7677" max="7677" width="11.140625" style="208" customWidth="1"/>
    <col min="7678" max="7679" width="0" style="208" hidden="1" customWidth="1"/>
    <col min="7680" max="7680" width="4.28515625" style="208" customWidth="1"/>
    <col min="7681" max="7685" width="0" style="208" hidden="1" customWidth="1"/>
    <col min="7686" max="7688" width="11.140625" style="208" customWidth="1"/>
    <col min="7689" max="7691" width="0" style="208" hidden="1" customWidth="1"/>
    <col min="7692" max="7692" width="11.140625" style="208" customWidth="1"/>
    <col min="7693" max="7693" width="0" style="208" hidden="1" customWidth="1"/>
    <col min="7694" max="7694" width="11.140625" style="208" customWidth="1"/>
    <col min="7695" max="7699" width="0" style="208" hidden="1" customWidth="1"/>
    <col min="7700" max="7700" width="11.140625" style="208" customWidth="1"/>
    <col min="7701" max="7701" width="13" style="208" customWidth="1"/>
    <col min="7702" max="7702" width="12.7109375" style="208" customWidth="1"/>
    <col min="7703" max="7703" width="4.28515625" style="208" customWidth="1"/>
    <col min="7704" max="7704" width="13.140625" style="208" customWidth="1"/>
    <col min="7705" max="7705" width="12.5703125" style="208" customWidth="1"/>
    <col min="7706" max="7706" width="13.5703125" style="208" customWidth="1"/>
    <col min="7707" max="7707" width="14" style="208" customWidth="1"/>
    <col min="7708" max="7932" width="9.140625" style="208"/>
    <col min="7933" max="7933" width="11.140625" style="208" customWidth="1"/>
    <col min="7934" max="7935" width="0" style="208" hidden="1" customWidth="1"/>
    <col min="7936" max="7936" width="4.28515625" style="208" customWidth="1"/>
    <col min="7937" max="7941" width="0" style="208" hidden="1" customWidth="1"/>
    <col min="7942" max="7944" width="11.140625" style="208" customWidth="1"/>
    <col min="7945" max="7947" width="0" style="208" hidden="1" customWidth="1"/>
    <col min="7948" max="7948" width="11.140625" style="208" customWidth="1"/>
    <col min="7949" max="7949" width="0" style="208" hidden="1" customWidth="1"/>
    <col min="7950" max="7950" width="11.140625" style="208" customWidth="1"/>
    <col min="7951" max="7955" width="0" style="208" hidden="1" customWidth="1"/>
    <col min="7956" max="7956" width="11.140625" style="208" customWidth="1"/>
    <col min="7957" max="7957" width="13" style="208" customWidth="1"/>
    <col min="7958" max="7958" width="12.7109375" style="208" customWidth="1"/>
    <col min="7959" max="7959" width="4.28515625" style="208" customWidth="1"/>
    <col min="7960" max="7960" width="13.140625" style="208" customWidth="1"/>
    <col min="7961" max="7961" width="12.5703125" style="208" customWidth="1"/>
    <col min="7962" max="7962" width="13.5703125" style="208" customWidth="1"/>
    <col min="7963" max="7963" width="14" style="208" customWidth="1"/>
    <col min="7964" max="8188" width="9.140625" style="208"/>
    <col min="8189" max="8189" width="11.140625" style="208" customWidth="1"/>
    <col min="8190" max="8191" width="0" style="208" hidden="1" customWidth="1"/>
    <col min="8192" max="8192" width="4.28515625" style="208" customWidth="1"/>
    <col min="8193" max="8197" width="0" style="208" hidden="1" customWidth="1"/>
    <col min="8198" max="8200" width="11.140625" style="208" customWidth="1"/>
    <col min="8201" max="8203" width="0" style="208" hidden="1" customWidth="1"/>
    <col min="8204" max="8204" width="11.140625" style="208" customWidth="1"/>
    <col min="8205" max="8205" width="0" style="208" hidden="1" customWidth="1"/>
    <col min="8206" max="8206" width="11.140625" style="208" customWidth="1"/>
    <col min="8207" max="8211" width="0" style="208" hidden="1" customWidth="1"/>
    <col min="8212" max="8212" width="11.140625" style="208" customWidth="1"/>
    <col min="8213" max="8213" width="13" style="208" customWidth="1"/>
    <col min="8214" max="8214" width="12.7109375" style="208" customWidth="1"/>
    <col min="8215" max="8215" width="4.28515625" style="208" customWidth="1"/>
    <col min="8216" max="8216" width="13.140625" style="208" customWidth="1"/>
    <col min="8217" max="8217" width="12.5703125" style="208" customWidth="1"/>
    <col min="8218" max="8218" width="13.5703125" style="208" customWidth="1"/>
    <col min="8219" max="8219" width="14" style="208" customWidth="1"/>
    <col min="8220" max="8444" width="9.140625" style="208"/>
    <col min="8445" max="8445" width="11.140625" style="208" customWidth="1"/>
    <col min="8446" max="8447" width="0" style="208" hidden="1" customWidth="1"/>
    <col min="8448" max="8448" width="4.28515625" style="208" customWidth="1"/>
    <col min="8449" max="8453" width="0" style="208" hidden="1" customWidth="1"/>
    <col min="8454" max="8456" width="11.140625" style="208" customWidth="1"/>
    <col min="8457" max="8459" width="0" style="208" hidden="1" customWidth="1"/>
    <col min="8460" max="8460" width="11.140625" style="208" customWidth="1"/>
    <col min="8461" max="8461" width="0" style="208" hidden="1" customWidth="1"/>
    <col min="8462" max="8462" width="11.140625" style="208" customWidth="1"/>
    <col min="8463" max="8467" width="0" style="208" hidden="1" customWidth="1"/>
    <col min="8468" max="8468" width="11.140625" style="208" customWidth="1"/>
    <col min="8469" max="8469" width="13" style="208" customWidth="1"/>
    <col min="8470" max="8470" width="12.7109375" style="208" customWidth="1"/>
    <col min="8471" max="8471" width="4.28515625" style="208" customWidth="1"/>
    <col min="8472" max="8472" width="13.140625" style="208" customWidth="1"/>
    <col min="8473" max="8473" width="12.5703125" style="208" customWidth="1"/>
    <col min="8474" max="8474" width="13.5703125" style="208" customWidth="1"/>
    <col min="8475" max="8475" width="14" style="208" customWidth="1"/>
    <col min="8476" max="8700" width="9.140625" style="208"/>
    <col min="8701" max="8701" width="11.140625" style="208" customWidth="1"/>
    <col min="8702" max="8703" width="0" style="208" hidden="1" customWidth="1"/>
    <col min="8704" max="8704" width="4.28515625" style="208" customWidth="1"/>
    <col min="8705" max="8709" width="0" style="208" hidden="1" customWidth="1"/>
    <col min="8710" max="8712" width="11.140625" style="208" customWidth="1"/>
    <col min="8713" max="8715" width="0" style="208" hidden="1" customWidth="1"/>
    <col min="8716" max="8716" width="11.140625" style="208" customWidth="1"/>
    <col min="8717" max="8717" width="0" style="208" hidden="1" customWidth="1"/>
    <col min="8718" max="8718" width="11.140625" style="208" customWidth="1"/>
    <col min="8719" max="8723" width="0" style="208" hidden="1" customWidth="1"/>
    <col min="8724" max="8724" width="11.140625" style="208" customWidth="1"/>
    <col min="8725" max="8725" width="13" style="208" customWidth="1"/>
    <col min="8726" max="8726" width="12.7109375" style="208" customWidth="1"/>
    <col min="8727" max="8727" width="4.28515625" style="208" customWidth="1"/>
    <col min="8728" max="8728" width="13.140625" style="208" customWidth="1"/>
    <col min="8729" max="8729" width="12.5703125" style="208" customWidth="1"/>
    <col min="8730" max="8730" width="13.5703125" style="208" customWidth="1"/>
    <col min="8731" max="8731" width="14" style="208" customWidth="1"/>
    <col min="8732" max="8956" width="9.140625" style="208"/>
    <col min="8957" max="8957" width="11.140625" style="208" customWidth="1"/>
    <col min="8958" max="8959" width="0" style="208" hidden="1" customWidth="1"/>
    <col min="8960" max="8960" width="4.28515625" style="208" customWidth="1"/>
    <col min="8961" max="8965" width="0" style="208" hidden="1" customWidth="1"/>
    <col min="8966" max="8968" width="11.140625" style="208" customWidth="1"/>
    <col min="8969" max="8971" width="0" style="208" hidden="1" customWidth="1"/>
    <col min="8972" max="8972" width="11.140625" style="208" customWidth="1"/>
    <col min="8973" max="8973" width="0" style="208" hidden="1" customWidth="1"/>
    <col min="8974" max="8974" width="11.140625" style="208" customWidth="1"/>
    <col min="8975" max="8979" width="0" style="208" hidden="1" customWidth="1"/>
    <col min="8980" max="8980" width="11.140625" style="208" customWidth="1"/>
    <col min="8981" max="8981" width="13" style="208" customWidth="1"/>
    <col min="8982" max="8982" width="12.7109375" style="208" customWidth="1"/>
    <col min="8983" max="8983" width="4.28515625" style="208" customWidth="1"/>
    <col min="8984" max="8984" width="13.140625" style="208" customWidth="1"/>
    <col min="8985" max="8985" width="12.5703125" style="208" customWidth="1"/>
    <col min="8986" max="8986" width="13.5703125" style="208" customWidth="1"/>
    <col min="8987" max="8987" width="14" style="208" customWidth="1"/>
    <col min="8988" max="9212" width="9.140625" style="208"/>
    <col min="9213" max="9213" width="11.140625" style="208" customWidth="1"/>
    <col min="9214" max="9215" width="0" style="208" hidden="1" customWidth="1"/>
    <col min="9216" max="9216" width="4.28515625" style="208" customWidth="1"/>
    <col min="9217" max="9221" width="0" style="208" hidden="1" customWidth="1"/>
    <col min="9222" max="9224" width="11.140625" style="208" customWidth="1"/>
    <col min="9225" max="9227" width="0" style="208" hidden="1" customWidth="1"/>
    <col min="9228" max="9228" width="11.140625" style="208" customWidth="1"/>
    <col min="9229" max="9229" width="0" style="208" hidden="1" customWidth="1"/>
    <col min="9230" max="9230" width="11.140625" style="208" customWidth="1"/>
    <col min="9231" max="9235" width="0" style="208" hidden="1" customWidth="1"/>
    <col min="9236" max="9236" width="11.140625" style="208" customWidth="1"/>
    <col min="9237" max="9237" width="13" style="208" customWidth="1"/>
    <col min="9238" max="9238" width="12.7109375" style="208" customWidth="1"/>
    <col min="9239" max="9239" width="4.28515625" style="208" customWidth="1"/>
    <col min="9240" max="9240" width="13.140625" style="208" customWidth="1"/>
    <col min="9241" max="9241" width="12.5703125" style="208" customWidth="1"/>
    <col min="9242" max="9242" width="13.5703125" style="208" customWidth="1"/>
    <col min="9243" max="9243" width="14" style="208" customWidth="1"/>
    <col min="9244" max="9468" width="9.140625" style="208"/>
    <col min="9469" max="9469" width="11.140625" style="208" customWidth="1"/>
    <col min="9470" max="9471" width="0" style="208" hidden="1" customWidth="1"/>
    <col min="9472" max="9472" width="4.28515625" style="208" customWidth="1"/>
    <col min="9473" max="9477" width="0" style="208" hidden="1" customWidth="1"/>
    <col min="9478" max="9480" width="11.140625" style="208" customWidth="1"/>
    <col min="9481" max="9483" width="0" style="208" hidden="1" customWidth="1"/>
    <col min="9484" max="9484" width="11.140625" style="208" customWidth="1"/>
    <col min="9485" max="9485" width="0" style="208" hidden="1" customWidth="1"/>
    <col min="9486" max="9486" width="11.140625" style="208" customWidth="1"/>
    <col min="9487" max="9491" width="0" style="208" hidden="1" customWidth="1"/>
    <col min="9492" max="9492" width="11.140625" style="208" customWidth="1"/>
    <col min="9493" max="9493" width="13" style="208" customWidth="1"/>
    <col min="9494" max="9494" width="12.7109375" style="208" customWidth="1"/>
    <col min="9495" max="9495" width="4.28515625" style="208" customWidth="1"/>
    <col min="9496" max="9496" width="13.140625" style="208" customWidth="1"/>
    <col min="9497" max="9497" width="12.5703125" style="208" customWidth="1"/>
    <col min="9498" max="9498" width="13.5703125" style="208" customWidth="1"/>
    <col min="9499" max="9499" width="14" style="208" customWidth="1"/>
    <col min="9500" max="9724" width="9.140625" style="208"/>
    <col min="9725" max="9725" width="11.140625" style="208" customWidth="1"/>
    <col min="9726" max="9727" width="0" style="208" hidden="1" customWidth="1"/>
    <col min="9728" max="9728" width="4.28515625" style="208" customWidth="1"/>
    <col min="9729" max="9733" width="0" style="208" hidden="1" customWidth="1"/>
    <col min="9734" max="9736" width="11.140625" style="208" customWidth="1"/>
    <col min="9737" max="9739" width="0" style="208" hidden="1" customWidth="1"/>
    <col min="9740" max="9740" width="11.140625" style="208" customWidth="1"/>
    <col min="9741" max="9741" width="0" style="208" hidden="1" customWidth="1"/>
    <col min="9742" max="9742" width="11.140625" style="208" customWidth="1"/>
    <col min="9743" max="9747" width="0" style="208" hidden="1" customWidth="1"/>
    <col min="9748" max="9748" width="11.140625" style="208" customWidth="1"/>
    <col min="9749" max="9749" width="13" style="208" customWidth="1"/>
    <col min="9750" max="9750" width="12.7109375" style="208" customWidth="1"/>
    <col min="9751" max="9751" width="4.28515625" style="208" customWidth="1"/>
    <col min="9752" max="9752" width="13.140625" style="208" customWidth="1"/>
    <col min="9753" max="9753" width="12.5703125" style="208" customWidth="1"/>
    <col min="9754" max="9754" width="13.5703125" style="208" customWidth="1"/>
    <col min="9755" max="9755" width="14" style="208" customWidth="1"/>
    <col min="9756" max="9980" width="9.140625" style="208"/>
    <col min="9981" max="9981" width="11.140625" style="208" customWidth="1"/>
    <col min="9982" max="9983" width="0" style="208" hidden="1" customWidth="1"/>
    <col min="9984" max="9984" width="4.28515625" style="208" customWidth="1"/>
    <col min="9985" max="9989" width="0" style="208" hidden="1" customWidth="1"/>
    <col min="9990" max="9992" width="11.140625" style="208" customWidth="1"/>
    <col min="9993" max="9995" width="0" style="208" hidden="1" customWidth="1"/>
    <col min="9996" max="9996" width="11.140625" style="208" customWidth="1"/>
    <col min="9997" max="9997" width="0" style="208" hidden="1" customWidth="1"/>
    <col min="9998" max="9998" width="11.140625" style="208" customWidth="1"/>
    <col min="9999" max="10003" width="0" style="208" hidden="1" customWidth="1"/>
    <col min="10004" max="10004" width="11.140625" style="208" customWidth="1"/>
    <col min="10005" max="10005" width="13" style="208" customWidth="1"/>
    <col min="10006" max="10006" width="12.7109375" style="208" customWidth="1"/>
    <col min="10007" max="10007" width="4.28515625" style="208" customWidth="1"/>
    <col min="10008" max="10008" width="13.140625" style="208" customWidth="1"/>
    <col min="10009" max="10009" width="12.5703125" style="208" customWidth="1"/>
    <col min="10010" max="10010" width="13.5703125" style="208" customWidth="1"/>
    <col min="10011" max="10011" width="14" style="208" customWidth="1"/>
    <col min="10012" max="10236" width="9.140625" style="208"/>
    <col min="10237" max="10237" width="11.140625" style="208" customWidth="1"/>
    <col min="10238" max="10239" width="0" style="208" hidden="1" customWidth="1"/>
    <col min="10240" max="10240" width="4.28515625" style="208" customWidth="1"/>
    <col min="10241" max="10245" width="0" style="208" hidden="1" customWidth="1"/>
    <col min="10246" max="10248" width="11.140625" style="208" customWidth="1"/>
    <col min="10249" max="10251" width="0" style="208" hidden="1" customWidth="1"/>
    <col min="10252" max="10252" width="11.140625" style="208" customWidth="1"/>
    <col min="10253" max="10253" width="0" style="208" hidden="1" customWidth="1"/>
    <col min="10254" max="10254" width="11.140625" style="208" customWidth="1"/>
    <col min="10255" max="10259" width="0" style="208" hidden="1" customWidth="1"/>
    <col min="10260" max="10260" width="11.140625" style="208" customWidth="1"/>
    <col min="10261" max="10261" width="13" style="208" customWidth="1"/>
    <col min="10262" max="10262" width="12.7109375" style="208" customWidth="1"/>
    <col min="10263" max="10263" width="4.28515625" style="208" customWidth="1"/>
    <col min="10264" max="10264" width="13.140625" style="208" customWidth="1"/>
    <col min="10265" max="10265" width="12.5703125" style="208" customWidth="1"/>
    <col min="10266" max="10266" width="13.5703125" style="208" customWidth="1"/>
    <col min="10267" max="10267" width="14" style="208" customWidth="1"/>
    <col min="10268" max="10492" width="9.140625" style="208"/>
    <col min="10493" max="10493" width="11.140625" style="208" customWidth="1"/>
    <col min="10494" max="10495" width="0" style="208" hidden="1" customWidth="1"/>
    <col min="10496" max="10496" width="4.28515625" style="208" customWidth="1"/>
    <col min="10497" max="10501" width="0" style="208" hidden="1" customWidth="1"/>
    <col min="10502" max="10504" width="11.140625" style="208" customWidth="1"/>
    <col min="10505" max="10507" width="0" style="208" hidden="1" customWidth="1"/>
    <col min="10508" max="10508" width="11.140625" style="208" customWidth="1"/>
    <col min="10509" max="10509" width="0" style="208" hidden="1" customWidth="1"/>
    <col min="10510" max="10510" width="11.140625" style="208" customWidth="1"/>
    <col min="10511" max="10515" width="0" style="208" hidden="1" customWidth="1"/>
    <col min="10516" max="10516" width="11.140625" style="208" customWidth="1"/>
    <col min="10517" max="10517" width="13" style="208" customWidth="1"/>
    <col min="10518" max="10518" width="12.7109375" style="208" customWidth="1"/>
    <col min="10519" max="10519" width="4.28515625" style="208" customWidth="1"/>
    <col min="10520" max="10520" width="13.140625" style="208" customWidth="1"/>
    <col min="10521" max="10521" width="12.5703125" style="208" customWidth="1"/>
    <col min="10522" max="10522" width="13.5703125" style="208" customWidth="1"/>
    <col min="10523" max="10523" width="14" style="208" customWidth="1"/>
    <col min="10524" max="10748" width="9.140625" style="208"/>
    <col min="10749" max="10749" width="11.140625" style="208" customWidth="1"/>
    <col min="10750" max="10751" width="0" style="208" hidden="1" customWidth="1"/>
    <col min="10752" max="10752" width="4.28515625" style="208" customWidth="1"/>
    <col min="10753" max="10757" width="0" style="208" hidden="1" customWidth="1"/>
    <col min="10758" max="10760" width="11.140625" style="208" customWidth="1"/>
    <col min="10761" max="10763" width="0" style="208" hidden="1" customWidth="1"/>
    <col min="10764" max="10764" width="11.140625" style="208" customWidth="1"/>
    <col min="10765" max="10765" width="0" style="208" hidden="1" customWidth="1"/>
    <col min="10766" max="10766" width="11.140625" style="208" customWidth="1"/>
    <col min="10767" max="10771" width="0" style="208" hidden="1" customWidth="1"/>
    <col min="10772" max="10772" width="11.140625" style="208" customWidth="1"/>
    <col min="10773" max="10773" width="13" style="208" customWidth="1"/>
    <col min="10774" max="10774" width="12.7109375" style="208" customWidth="1"/>
    <col min="10775" max="10775" width="4.28515625" style="208" customWidth="1"/>
    <col min="10776" max="10776" width="13.140625" style="208" customWidth="1"/>
    <col min="10777" max="10777" width="12.5703125" style="208" customWidth="1"/>
    <col min="10778" max="10778" width="13.5703125" style="208" customWidth="1"/>
    <col min="10779" max="10779" width="14" style="208" customWidth="1"/>
    <col min="10780" max="11004" width="9.140625" style="208"/>
    <col min="11005" max="11005" width="11.140625" style="208" customWidth="1"/>
    <col min="11006" max="11007" width="0" style="208" hidden="1" customWidth="1"/>
    <col min="11008" max="11008" width="4.28515625" style="208" customWidth="1"/>
    <col min="11009" max="11013" width="0" style="208" hidden="1" customWidth="1"/>
    <col min="11014" max="11016" width="11.140625" style="208" customWidth="1"/>
    <col min="11017" max="11019" width="0" style="208" hidden="1" customWidth="1"/>
    <col min="11020" max="11020" width="11.140625" style="208" customWidth="1"/>
    <col min="11021" max="11021" width="0" style="208" hidden="1" customWidth="1"/>
    <col min="11022" max="11022" width="11.140625" style="208" customWidth="1"/>
    <col min="11023" max="11027" width="0" style="208" hidden="1" customWidth="1"/>
    <col min="11028" max="11028" width="11.140625" style="208" customWidth="1"/>
    <col min="11029" max="11029" width="13" style="208" customWidth="1"/>
    <col min="11030" max="11030" width="12.7109375" style="208" customWidth="1"/>
    <col min="11031" max="11031" width="4.28515625" style="208" customWidth="1"/>
    <col min="11032" max="11032" width="13.140625" style="208" customWidth="1"/>
    <col min="11033" max="11033" width="12.5703125" style="208" customWidth="1"/>
    <col min="11034" max="11034" width="13.5703125" style="208" customWidth="1"/>
    <col min="11035" max="11035" width="14" style="208" customWidth="1"/>
    <col min="11036" max="11260" width="9.140625" style="208"/>
    <col min="11261" max="11261" width="11.140625" style="208" customWidth="1"/>
    <col min="11262" max="11263" width="0" style="208" hidden="1" customWidth="1"/>
    <col min="11264" max="11264" width="4.28515625" style="208" customWidth="1"/>
    <col min="11265" max="11269" width="0" style="208" hidden="1" customWidth="1"/>
    <col min="11270" max="11272" width="11.140625" style="208" customWidth="1"/>
    <col min="11273" max="11275" width="0" style="208" hidden="1" customWidth="1"/>
    <col min="11276" max="11276" width="11.140625" style="208" customWidth="1"/>
    <col min="11277" max="11277" width="0" style="208" hidden="1" customWidth="1"/>
    <col min="11278" max="11278" width="11.140625" style="208" customWidth="1"/>
    <col min="11279" max="11283" width="0" style="208" hidden="1" customWidth="1"/>
    <col min="11284" max="11284" width="11.140625" style="208" customWidth="1"/>
    <col min="11285" max="11285" width="13" style="208" customWidth="1"/>
    <col min="11286" max="11286" width="12.7109375" style="208" customWidth="1"/>
    <col min="11287" max="11287" width="4.28515625" style="208" customWidth="1"/>
    <col min="11288" max="11288" width="13.140625" style="208" customWidth="1"/>
    <col min="11289" max="11289" width="12.5703125" style="208" customWidth="1"/>
    <col min="11290" max="11290" width="13.5703125" style="208" customWidth="1"/>
    <col min="11291" max="11291" width="14" style="208" customWidth="1"/>
    <col min="11292" max="11516" width="9.140625" style="208"/>
    <col min="11517" max="11517" width="11.140625" style="208" customWidth="1"/>
    <col min="11518" max="11519" width="0" style="208" hidden="1" customWidth="1"/>
    <col min="11520" max="11520" width="4.28515625" style="208" customWidth="1"/>
    <col min="11521" max="11525" width="0" style="208" hidden="1" customWidth="1"/>
    <col min="11526" max="11528" width="11.140625" style="208" customWidth="1"/>
    <col min="11529" max="11531" width="0" style="208" hidden="1" customWidth="1"/>
    <col min="11532" max="11532" width="11.140625" style="208" customWidth="1"/>
    <col min="11533" max="11533" width="0" style="208" hidden="1" customWidth="1"/>
    <col min="11534" max="11534" width="11.140625" style="208" customWidth="1"/>
    <col min="11535" max="11539" width="0" style="208" hidden="1" customWidth="1"/>
    <col min="11540" max="11540" width="11.140625" style="208" customWidth="1"/>
    <col min="11541" max="11541" width="13" style="208" customWidth="1"/>
    <col min="11542" max="11542" width="12.7109375" style="208" customWidth="1"/>
    <col min="11543" max="11543" width="4.28515625" style="208" customWidth="1"/>
    <col min="11544" max="11544" width="13.140625" style="208" customWidth="1"/>
    <col min="11545" max="11545" width="12.5703125" style="208" customWidth="1"/>
    <col min="11546" max="11546" width="13.5703125" style="208" customWidth="1"/>
    <col min="11547" max="11547" width="14" style="208" customWidth="1"/>
    <col min="11548" max="11772" width="9.140625" style="208"/>
    <col min="11773" max="11773" width="11.140625" style="208" customWidth="1"/>
    <col min="11774" max="11775" width="0" style="208" hidden="1" customWidth="1"/>
    <col min="11776" max="11776" width="4.28515625" style="208" customWidth="1"/>
    <col min="11777" max="11781" width="0" style="208" hidden="1" customWidth="1"/>
    <col min="11782" max="11784" width="11.140625" style="208" customWidth="1"/>
    <col min="11785" max="11787" width="0" style="208" hidden="1" customWidth="1"/>
    <col min="11788" max="11788" width="11.140625" style="208" customWidth="1"/>
    <col min="11789" max="11789" width="0" style="208" hidden="1" customWidth="1"/>
    <col min="11790" max="11790" width="11.140625" style="208" customWidth="1"/>
    <col min="11791" max="11795" width="0" style="208" hidden="1" customWidth="1"/>
    <col min="11796" max="11796" width="11.140625" style="208" customWidth="1"/>
    <col min="11797" max="11797" width="13" style="208" customWidth="1"/>
    <col min="11798" max="11798" width="12.7109375" style="208" customWidth="1"/>
    <col min="11799" max="11799" width="4.28515625" style="208" customWidth="1"/>
    <col min="11800" max="11800" width="13.140625" style="208" customWidth="1"/>
    <col min="11801" max="11801" width="12.5703125" style="208" customWidth="1"/>
    <col min="11802" max="11802" width="13.5703125" style="208" customWidth="1"/>
    <col min="11803" max="11803" width="14" style="208" customWidth="1"/>
    <col min="11804" max="12028" width="9.140625" style="208"/>
    <col min="12029" max="12029" width="11.140625" style="208" customWidth="1"/>
    <col min="12030" max="12031" width="0" style="208" hidden="1" customWidth="1"/>
    <col min="12032" max="12032" width="4.28515625" style="208" customWidth="1"/>
    <col min="12033" max="12037" width="0" style="208" hidden="1" customWidth="1"/>
    <col min="12038" max="12040" width="11.140625" style="208" customWidth="1"/>
    <col min="12041" max="12043" width="0" style="208" hidden="1" customWidth="1"/>
    <col min="12044" max="12044" width="11.140625" style="208" customWidth="1"/>
    <col min="12045" max="12045" width="0" style="208" hidden="1" customWidth="1"/>
    <col min="12046" max="12046" width="11.140625" style="208" customWidth="1"/>
    <col min="12047" max="12051" width="0" style="208" hidden="1" customWidth="1"/>
    <col min="12052" max="12052" width="11.140625" style="208" customWidth="1"/>
    <col min="12053" max="12053" width="13" style="208" customWidth="1"/>
    <col min="12054" max="12054" width="12.7109375" style="208" customWidth="1"/>
    <col min="12055" max="12055" width="4.28515625" style="208" customWidth="1"/>
    <col min="12056" max="12056" width="13.140625" style="208" customWidth="1"/>
    <col min="12057" max="12057" width="12.5703125" style="208" customWidth="1"/>
    <col min="12058" max="12058" width="13.5703125" style="208" customWidth="1"/>
    <col min="12059" max="12059" width="14" style="208" customWidth="1"/>
    <col min="12060" max="12284" width="9.140625" style="208"/>
    <col min="12285" max="12285" width="11.140625" style="208" customWidth="1"/>
    <col min="12286" max="12287" width="0" style="208" hidden="1" customWidth="1"/>
    <col min="12288" max="12288" width="4.28515625" style="208" customWidth="1"/>
    <col min="12289" max="12293" width="0" style="208" hidden="1" customWidth="1"/>
    <col min="12294" max="12296" width="11.140625" style="208" customWidth="1"/>
    <col min="12297" max="12299" width="0" style="208" hidden="1" customWidth="1"/>
    <col min="12300" max="12300" width="11.140625" style="208" customWidth="1"/>
    <col min="12301" max="12301" width="0" style="208" hidden="1" customWidth="1"/>
    <col min="12302" max="12302" width="11.140625" style="208" customWidth="1"/>
    <col min="12303" max="12307" width="0" style="208" hidden="1" customWidth="1"/>
    <col min="12308" max="12308" width="11.140625" style="208" customWidth="1"/>
    <col min="12309" max="12309" width="13" style="208" customWidth="1"/>
    <col min="12310" max="12310" width="12.7109375" style="208" customWidth="1"/>
    <col min="12311" max="12311" width="4.28515625" style="208" customWidth="1"/>
    <col min="12312" max="12312" width="13.140625" style="208" customWidth="1"/>
    <col min="12313" max="12313" width="12.5703125" style="208" customWidth="1"/>
    <col min="12314" max="12314" width="13.5703125" style="208" customWidth="1"/>
    <col min="12315" max="12315" width="14" style="208" customWidth="1"/>
    <col min="12316" max="12540" width="9.140625" style="208"/>
    <col min="12541" max="12541" width="11.140625" style="208" customWidth="1"/>
    <col min="12542" max="12543" width="0" style="208" hidden="1" customWidth="1"/>
    <col min="12544" max="12544" width="4.28515625" style="208" customWidth="1"/>
    <col min="12545" max="12549" width="0" style="208" hidden="1" customWidth="1"/>
    <col min="12550" max="12552" width="11.140625" style="208" customWidth="1"/>
    <col min="12553" max="12555" width="0" style="208" hidden="1" customWidth="1"/>
    <col min="12556" max="12556" width="11.140625" style="208" customWidth="1"/>
    <col min="12557" max="12557" width="0" style="208" hidden="1" customWidth="1"/>
    <col min="12558" max="12558" width="11.140625" style="208" customWidth="1"/>
    <col min="12559" max="12563" width="0" style="208" hidden="1" customWidth="1"/>
    <col min="12564" max="12564" width="11.140625" style="208" customWidth="1"/>
    <col min="12565" max="12565" width="13" style="208" customWidth="1"/>
    <col min="12566" max="12566" width="12.7109375" style="208" customWidth="1"/>
    <col min="12567" max="12567" width="4.28515625" style="208" customWidth="1"/>
    <col min="12568" max="12568" width="13.140625" style="208" customWidth="1"/>
    <col min="12569" max="12569" width="12.5703125" style="208" customWidth="1"/>
    <col min="12570" max="12570" width="13.5703125" style="208" customWidth="1"/>
    <col min="12571" max="12571" width="14" style="208" customWidth="1"/>
    <col min="12572" max="12796" width="9.140625" style="208"/>
    <col min="12797" max="12797" width="11.140625" style="208" customWidth="1"/>
    <col min="12798" max="12799" width="0" style="208" hidden="1" customWidth="1"/>
    <col min="12800" max="12800" width="4.28515625" style="208" customWidth="1"/>
    <col min="12801" max="12805" width="0" style="208" hidden="1" customWidth="1"/>
    <col min="12806" max="12808" width="11.140625" style="208" customWidth="1"/>
    <col min="12809" max="12811" width="0" style="208" hidden="1" customWidth="1"/>
    <col min="12812" max="12812" width="11.140625" style="208" customWidth="1"/>
    <col min="12813" max="12813" width="0" style="208" hidden="1" customWidth="1"/>
    <col min="12814" max="12814" width="11.140625" style="208" customWidth="1"/>
    <col min="12815" max="12819" width="0" style="208" hidden="1" customWidth="1"/>
    <col min="12820" max="12820" width="11.140625" style="208" customWidth="1"/>
    <col min="12821" max="12821" width="13" style="208" customWidth="1"/>
    <col min="12822" max="12822" width="12.7109375" style="208" customWidth="1"/>
    <col min="12823" max="12823" width="4.28515625" style="208" customWidth="1"/>
    <col min="12824" max="12824" width="13.140625" style="208" customWidth="1"/>
    <col min="12825" max="12825" width="12.5703125" style="208" customWidth="1"/>
    <col min="12826" max="12826" width="13.5703125" style="208" customWidth="1"/>
    <col min="12827" max="12827" width="14" style="208" customWidth="1"/>
    <col min="12828" max="13052" width="9.140625" style="208"/>
    <col min="13053" max="13053" width="11.140625" style="208" customWidth="1"/>
    <col min="13054" max="13055" width="0" style="208" hidden="1" customWidth="1"/>
    <col min="13056" max="13056" width="4.28515625" style="208" customWidth="1"/>
    <col min="13057" max="13061" width="0" style="208" hidden="1" customWidth="1"/>
    <col min="13062" max="13064" width="11.140625" style="208" customWidth="1"/>
    <col min="13065" max="13067" width="0" style="208" hidden="1" customWidth="1"/>
    <col min="13068" max="13068" width="11.140625" style="208" customWidth="1"/>
    <col min="13069" max="13069" width="0" style="208" hidden="1" customWidth="1"/>
    <col min="13070" max="13070" width="11.140625" style="208" customWidth="1"/>
    <col min="13071" max="13075" width="0" style="208" hidden="1" customWidth="1"/>
    <col min="13076" max="13076" width="11.140625" style="208" customWidth="1"/>
    <col min="13077" max="13077" width="13" style="208" customWidth="1"/>
    <col min="13078" max="13078" width="12.7109375" style="208" customWidth="1"/>
    <col min="13079" max="13079" width="4.28515625" style="208" customWidth="1"/>
    <col min="13080" max="13080" width="13.140625" style="208" customWidth="1"/>
    <col min="13081" max="13081" width="12.5703125" style="208" customWidth="1"/>
    <col min="13082" max="13082" width="13.5703125" style="208" customWidth="1"/>
    <col min="13083" max="13083" width="14" style="208" customWidth="1"/>
    <col min="13084" max="13308" width="9.140625" style="208"/>
    <col min="13309" max="13309" width="11.140625" style="208" customWidth="1"/>
    <col min="13310" max="13311" width="0" style="208" hidden="1" customWidth="1"/>
    <col min="13312" max="13312" width="4.28515625" style="208" customWidth="1"/>
    <col min="13313" max="13317" width="0" style="208" hidden="1" customWidth="1"/>
    <col min="13318" max="13320" width="11.140625" style="208" customWidth="1"/>
    <col min="13321" max="13323" width="0" style="208" hidden="1" customWidth="1"/>
    <col min="13324" max="13324" width="11.140625" style="208" customWidth="1"/>
    <col min="13325" max="13325" width="0" style="208" hidden="1" customWidth="1"/>
    <col min="13326" max="13326" width="11.140625" style="208" customWidth="1"/>
    <col min="13327" max="13331" width="0" style="208" hidden="1" customWidth="1"/>
    <col min="13332" max="13332" width="11.140625" style="208" customWidth="1"/>
    <col min="13333" max="13333" width="13" style="208" customWidth="1"/>
    <col min="13334" max="13334" width="12.7109375" style="208" customWidth="1"/>
    <col min="13335" max="13335" width="4.28515625" style="208" customWidth="1"/>
    <col min="13336" max="13336" width="13.140625" style="208" customWidth="1"/>
    <col min="13337" max="13337" width="12.5703125" style="208" customWidth="1"/>
    <col min="13338" max="13338" width="13.5703125" style="208" customWidth="1"/>
    <col min="13339" max="13339" width="14" style="208" customWidth="1"/>
    <col min="13340" max="13564" width="9.140625" style="208"/>
    <col min="13565" max="13565" width="11.140625" style="208" customWidth="1"/>
    <col min="13566" max="13567" width="0" style="208" hidden="1" customWidth="1"/>
    <col min="13568" max="13568" width="4.28515625" style="208" customWidth="1"/>
    <col min="13569" max="13573" width="0" style="208" hidden="1" customWidth="1"/>
    <col min="13574" max="13576" width="11.140625" style="208" customWidth="1"/>
    <col min="13577" max="13579" width="0" style="208" hidden="1" customWidth="1"/>
    <col min="13580" max="13580" width="11.140625" style="208" customWidth="1"/>
    <col min="13581" max="13581" width="0" style="208" hidden="1" customWidth="1"/>
    <col min="13582" max="13582" width="11.140625" style="208" customWidth="1"/>
    <col min="13583" max="13587" width="0" style="208" hidden="1" customWidth="1"/>
    <col min="13588" max="13588" width="11.140625" style="208" customWidth="1"/>
    <col min="13589" max="13589" width="13" style="208" customWidth="1"/>
    <col min="13590" max="13590" width="12.7109375" style="208" customWidth="1"/>
    <col min="13591" max="13591" width="4.28515625" style="208" customWidth="1"/>
    <col min="13592" max="13592" width="13.140625" style="208" customWidth="1"/>
    <col min="13593" max="13593" width="12.5703125" style="208" customWidth="1"/>
    <col min="13594" max="13594" width="13.5703125" style="208" customWidth="1"/>
    <col min="13595" max="13595" width="14" style="208" customWidth="1"/>
    <col min="13596" max="13820" width="9.140625" style="208"/>
    <col min="13821" max="13821" width="11.140625" style="208" customWidth="1"/>
    <col min="13822" max="13823" width="0" style="208" hidden="1" customWidth="1"/>
    <col min="13824" max="13824" width="4.28515625" style="208" customWidth="1"/>
    <col min="13825" max="13829" width="0" style="208" hidden="1" customWidth="1"/>
    <col min="13830" max="13832" width="11.140625" style="208" customWidth="1"/>
    <col min="13833" max="13835" width="0" style="208" hidden="1" customWidth="1"/>
    <col min="13836" max="13836" width="11.140625" style="208" customWidth="1"/>
    <col min="13837" max="13837" width="0" style="208" hidden="1" customWidth="1"/>
    <col min="13838" max="13838" width="11.140625" style="208" customWidth="1"/>
    <col min="13839" max="13843" width="0" style="208" hidden="1" customWidth="1"/>
    <col min="13844" max="13844" width="11.140625" style="208" customWidth="1"/>
    <col min="13845" max="13845" width="13" style="208" customWidth="1"/>
    <col min="13846" max="13846" width="12.7109375" style="208" customWidth="1"/>
    <col min="13847" max="13847" width="4.28515625" style="208" customWidth="1"/>
    <col min="13848" max="13848" width="13.140625" style="208" customWidth="1"/>
    <col min="13849" max="13849" width="12.5703125" style="208" customWidth="1"/>
    <col min="13850" max="13850" width="13.5703125" style="208" customWidth="1"/>
    <col min="13851" max="13851" width="14" style="208" customWidth="1"/>
    <col min="13852" max="14076" width="9.140625" style="208"/>
    <col min="14077" max="14077" width="11.140625" style="208" customWidth="1"/>
    <col min="14078" max="14079" width="0" style="208" hidden="1" customWidth="1"/>
    <col min="14080" max="14080" width="4.28515625" style="208" customWidth="1"/>
    <col min="14081" max="14085" width="0" style="208" hidden="1" customWidth="1"/>
    <col min="14086" max="14088" width="11.140625" style="208" customWidth="1"/>
    <col min="14089" max="14091" width="0" style="208" hidden="1" customWidth="1"/>
    <col min="14092" max="14092" width="11.140625" style="208" customWidth="1"/>
    <col min="14093" max="14093" width="0" style="208" hidden="1" customWidth="1"/>
    <col min="14094" max="14094" width="11.140625" style="208" customWidth="1"/>
    <col min="14095" max="14099" width="0" style="208" hidden="1" customWidth="1"/>
    <col min="14100" max="14100" width="11.140625" style="208" customWidth="1"/>
    <col min="14101" max="14101" width="13" style="208" customWidth="1"/>
    <col min="14102" max="14102" width="12.7109375" style="208" customWidth="1"/>
    <col min="14103" max="14103" width="4.28515625" style="208" customWidth="1"/>
    <col min="14104" max="14104" width="13.140625" style="208" customWidth="1"/>
    <col min="14105" max="14105" width="12.5703125" style="208" customWidth="1"/>
    <col min="14106" max="14106" width="13.5703125" style="208" customWidth="1"/>
    <col min="14107" max="14107" width="14" style="208" customWidth="1"/>
    <col min="14108" max="14332" width="9.140625" style="208"/>
    <col min="14333" max="14333" width="11.140625" style="208" customWidth="1"/>
    <col min="14334" max="14335" width="0" style="208" hidden="1" customWidth="1"/>
    <col min="14336" max="14336" width="4.28515625" style="208" customWidth="1"/>
    <col min="14337" max="14341" width="0" style="208" hidden="1" customWidth="1"/>
    <col min="14342" max="14344" width="11.140625" style="208" customWidth="1"/>
    <col min="14345" max="14347" width="0" style="208" hidden="1" customWidth="1"/>
    <col min="14348" max="14348" width="11.140625" style="208" customWidth="1"/>
    <col min="14349" max="14349" width="0" style="208" hidden="1" customWidth="1"/>
    <col min="14350" max="14350" width="11.140625" style="208" customWidth="1"/>
    <col min="14351" max="14355" width="0" style="208" hidden="1" customWidth="1"/>
    <col min="14356" max="14356" width="11.140625" style="208" customWidth="1"/>
    <col min="14357" max="14357" width="13" style="208" customWidth="1"/>
    <col min="14358" max="14358" width="12.7109375" style="208" customWidth="1"/>
    <col min="14359" max="14359" width="4.28515625" style="208" customWidth="1"/>
    <col min="14360" max="14360" width="13.140625" style="208" customWidth="1"/>
    <col min="14361" max="14361" width="12.5703125" style="208" customWidth="1"/>
    <col min="14362" max="14362" width="13.5703125" style="208" customWidth="1"/>
    <col min="14363" max="14363" width="14" style="208" customWidth="1"/>
    <col min="14364" max="14588" width="9.140625" style="208"/>
    <col min="14589" max="14589" width="11.140625" style="208" customWidth="1"/>
    <col min="14590" max="14591" width="0" style="208" hidden="1" customWidth="1"/>
    <col min="14592" max="14592" width="4.28515625" style="208" customWidth="1"/>
    <col min="14593" max="14597" width="0" style="208" hidden="1" customWidth="1"/>
    <col min="14598" max="14600" width="11.140625" style="208" customWidth="1"/>
    <col min="14601" max="14603" width="0" style="208" hidden="1" customWidth="1"/>
    <col min="14604" max="14604" width="11.140625" style="208" customWidth="1"/>
    <col min="14605" max="14605" width="0" style="208" hidden="1" customWidth="1"/>
    <col min="14606" max="14606" width="11.140625" style="208" customWidth="1"/>
    <col min="14607" max="14611" width="0" style="208" hidden="1" customWidth="1"/>
    <col min="14612" max="14612" width="11.140625" style="208" customWidth="1"/>
    <col min="14613" max="14613" width="13" style="208" customWidth="1"/>
    <col min="14614" max="14614" width="12.7109375" style="208" customWidth="1"/>
    <col min="14615" max="14615" width="4.28515625" style="208" customWidth="1"/>
    <col min="14616" max="14616" width="13.140625" style="208" customWidth="1"/>
    <col min="14617" max="14617" width="12.5703125" style="208" customWidth="1"/>
    <col min="14618" max="14618" width="13.5703125" style="208" customWidth="1"/>
    <col min="14619" max="14619" width="14" style="208" customWidth="1"/>
    <col min="14620" max="14844" width="9.140625" style="208"/>
    <col min="14845" max="14845" width="11.140625" style="208" customWidth="1"/>
    <col min="14846" max="14847" width="0" style="208" hidden="1" customWidth="1"/>
    <col min="14848" max="14848" width="4.28515625" style="208" customWidth="1"/>
    <col min="14849" max="14853" width="0" style="208" hidden="1" customWidth="1"/>
    <col min="14854" max="14856" width="11.140625" style="208" customWidth="1"/>
    <col min="14857" max="14859" width="0" style="208" hidden="1" customWidth="1"/>
    <col min="14860" max="14860" width="11.140625" style="208" customWidth="1"/>
    <col min="14861" max="14861" width="0" style="208" hidden="1" customWidth="1"/>
    <col min="14862" max="14862" width="11.140625" style="208" customWidth="1"/>
    <col min="14863" max="14867" width="0" style="208" hidden="1" customWidth="1"/>
    <col min="14868" max="14868" width="11.140625" style="208" customWidth="1"/>
    <col min="14869" max="14869" width="13" style="208" customWidth="1"/>
    <col min="14870" max="14870" width="12.7109375" style="208" customWidth="1"/>
    <col min="14871" max="14871" width="4.28515625" style="208" customWidth="1"/>
    <col min="14872" max="14872" width="13.140625" style="208" customWidth="1"/>
    <col min="14873" max="14873" width="12.5703125" style="208" customWidth="1"/>
    <col min="14874" max="14874" width="13.5703125" style="208" customWidth="1"/>
    <col min="14875" max="14875" width="14" style="208" customWidth="1"/>
    <col min="14876" max="15100" width="9.140625" style="208"/>
    <col min="15101" max="15101" width="11.140625" style="208" customWidth="1"/>
    <col min="15102" max="15103" width="0" style="208" hidden="1" customWidth="1"/>
    <col min="15104" max="15104" width="4.28515625" style="208" customWidth="1"/>
    <col min="15105" max="15109" width="0" style="208" hidden="1" customWidth="1"/>
    <col min="15110" max="15112" width="11.140625" style="208" customWidth="1"/>
    <col min="15113" max="15115" width="0" style="208" hidden="1" customWidth="1"/>
    <col min="15116" max="15116" width="11.140625" style="208" customWidth="1"/>
    <col min="15117" max="15117" width="0" style="208" hidden="1" customWidth="1"/>
    <col min="15118" max="15118" width="11.140625" style="208" customWidth="1"/>
    <col min="15119" max="15123" width="0" style="208" hidden="1" customWidth="1"/>
    <col min="15124" max="15124" width="11.140625" style="208" customWidth="1"/>
    <col min="15125" max="15125" width="13" style="208" customWidth="1"/>
    <col min="15126" max="15126" width="12.7109375" style="208" customWidth="1"/>
    <col min="15127" max="15127" width="4.28515625" style="208" customWidth="1"/>
    <col min="15128" max="15128" width="13.140625" style="208" customWidth="1"/>
    <col min="15129" max="15129" width="12.5703125" style="208" customWidth="1"/>
    <col min="15130" max="15130" width="13.5703125" style="208" customWidth="1"/>
    <col min="15131" max="15131" width="14" style="208" customWidth="1"/>
    <col min="15132" max="15356" width="9.140625" style="208"/>
    <col min="15357" max="15357" width="11.140625" style="208" customWidth="1"/>
    <col min="15358" max="15359" width="0" style="208" hidden="1" customWidth="1"/>
    <col min="15360" max="15360" width="4.28515625" style="208" customWidth="1"/>
    <col min="15361" max="15365" width="0" style="208" hidden="1" customWidth="1"/>
    <col min="15366" max="15368" width="11.140625" style="208" customWidth="1"/>
    <col min="15369" max="15371" width="0" style="208" hidden="1" customWidth="1"/>
    <col min="15372" max="15372" width="11.140625" style="208" customWidth="1"/>
    <col min="15373" max="15373" width="0" style="208" hidden="1" customWidth="1"/>
    <col min="15374" max="15374" width="11.140625" style="208" customWidth="1"/>
    <col min="15375" max="15379" width="0" style="208" hidden="1" customWidth="1"/>
    <col min="15380" max="15380" width="11.140625" style="208" customWidth="1"/>
    <col min="15381" max="15381" width="13" style="208" customWidth="1"/>
    <col min="15382" max="15382" width="12.7109375" style="208" customWidth="1"/>
    <col min="15383" max="15383" width="4.28515625" style="208" customWidth="1"/>
    <col min="15384" max="15384" width="13.140625" style="208" customWidth="1"/>
    <col min="15385" max="15385" width="12.5703125" style="208" customWidth="1"/>
    <col min="15386" max="15386" width="13.5703125" style="208" customWidth="1"/>
    <col min="15387" max="15387" width="14" style="208" customWidth="1"/>
    <col min="15388" max="15612" width="9.140625" style="208"/>
    <col min="15613" max="15613" width="11.140625" style="208" customWidth="1"/>
    <col min="15614" max="15615" width="0" style="208" hidden="1" customWidth="1"/>
    <col min="15616" max="15616" width="4.28515625" style="208" customWidth="1"/>
    <col min="15617" max="15621" width="0" style="208" hidden="1" customWidth="1"/>
    <col min="15622" max="15624" width="11.140625" style="208" customWidth="1"/>
    <col min="15625" max="15627" width="0" style="208" hidden="1" customWidth="1"/>
    <col min="15628" max="15628" width="11.140625" style="208" customWidth="1"/>
    <col min="15629" max="15629" width="0" style="208" hidden="1" customWidth="1"/>
    <col min="15630" max="15630" width="11.140625" style="208" customWidth="1"/>
    <col min="15631" max="15635" width="0" style="208" hidden="1" customWidth="1"/>
    <col min="15636" max="15636" width="11.140625" style="208" customWidth="1"/>
    <col min="15637" max="15637" width="13" style="208" customWidth="1"/>
    <col min="15638" max="15638" width="12.7109375" style="208" customWidth="1"/>
    <col min="15639" max="15639" width="4.28515625" style="208" customWidth="1"/>
    <col min="15640" max="15640" width="13.140625" style="208" customWidth="1"/>
    <col min="15641" max="15641" width="12.5703125" style="208" customWidth="1"/>
    <col min="15642" max="15642" width="13.5703125" style="208" customWidth="1"/>
    <col min="15643" max="15643" width="14" style="208" customWidth="1"/>
    <col min="15644" max="15868" width="9.140625" style="208"/>
    <col min="15869" max="15869" width="11.140625" style="208" customWidth="1"/>
    <col min="15870" max="15871" width="0" style="208" hidden="1" customWidth="1"/>
    <col min="15872" max="15872" width="4.28515625" style="208" customWidth="1"/>
    <col min="15873" max="15877" width="0" style="208" hidden="1" customWidth="1"/>
    <col min="15878" max="15880" width="11.140625" style="208" customWidth="1"/>
    <col min="15881" max="15883" width="0" style="208" hidden="1" customWidth="1"/>
    <col min="15884" max="15884" width="11.140625" style="208" customWidth="1"/>
    <col min="15885" max="15885" width="0" style="208" hidden="1" customWidth="1"/>
    <col min="15886" max="15886" width="11.140625" style="208" customWidth="1"/>
    <col min="15887" max="15891" width="0" style="208" hidden="1" customWidth="1"/>
    <col min="15892" max="15892" width="11.140625" style="208" customWidth="1"/>
    <col min="15893" max="15893" width="13" style="208" customWidth="1"/>
    <col min="15894" max="15894" width="12.7109375" style="208" customWidth="1"/>
    <col min="15895" max="15895" width="4.28515625" style="208" customWidth="1"/>
    <col min="15896" max="15896" width="13.140625" style="208" customWidth="1"/>
    <col min="15897" max="15897" width="12.5703125" style="208" customWidth="1"/>
    <col min="15898" max="15898" width="13.5703125" style="208" customWidth="1"/>
    <col min="15899" max="15899" width="14" style="208" customWidth="1"/>
    <col min="15900" max="16124" width="9.140625" style="208"/>
    <col min="16125" max="16125" width="11.140625" style="208" customWidth="1"/>
    <col min="16126" max="16127" width="0" style="208" hidden="1" customWidth="1"/>
    <col min="16128" max="16128" width="4.28515625" style="208" customWidth="1"/>
    <col min="16129" max="16133" width="0" style="208" hidden="1" customWidth="1"/>
    <col min="16134" max="16136" width="11.140625" style="208" customWidth="1"/>
    <col min="16137" max="16139" width="0" style="208" hidden="1" customWidth="1"/>
    <col min="16140" max="16140" width="11.140625" style="208" customWidth="1"/>
    <col min="16141" max="16141" width="0" style="208" hidden="1" customWidth="1"/>
    <col min="16142" max="16142" width="11.140625" style="208" customWidth="1"/>
    <col min="16143" max="16147" width="0" style="208" hidden="1" customWidth="1"/>
    <col min="16148" max="16148" width="11.140625" style="208" customWidth="1"/>
    <col min="16149" max="16149" width="13" style="208" customWidth="1"/>
    <col min="16150" max="16150" width="12.7109375" style="208" customWidth="1"/>
    <col min="16151" max="16151" width="4.28515625" style="208" customWidth="1"/>
    <col min="16152" max="16152" width="13.140625" style="208" customWidth="1"/>
    <col min="16153" max="16153" width="12.5703125" style="208" customWidth="1"/>
    <col min="16154" max="16154" width="13.5703125" style="208" customWidth="1"/>
    <col min="16155" max="16155" width="14" style="208" customWidth="1"/>
    <col min="16156" max="16384" width="9.140625" style="208"/>
  </cols>
  <sheetData>
    <row r="2" spans="1:27" x14ac:dyDescent="0.2">
      <c r="A2" s="208" t="s">
        <v>0</v>
      </c>
      <c r="L2" s="209"/>
    </row>
    <row r="3" spans="1:27" x14ac:dyDescent="0.2">
      <c r="A3" s="208" t="s">
        <v>744</v>
      </c>
    </row>
    <row r="4" spans="1:27" x14ac:dyDescent="0.2">
      <c r="A4" s="208" t="s">
        <v>745</v>
      </c>
      <c r="E4" s="208" t="s">
        <v>746</v>
      </c>
    </row>
    <row r="5" spans="1:27" ht="13.5" thickBot="1" x14ac:dyDescent="0.25">
      <c r="A5" s="208" t="s">
        <v>718</v>
      </c>
    </row>
    <row r="6" spans="1:27" ht="12.75" customHeight="1" x14ac:dyDescent="0.2">
      <c r="A6" s="271" t="s">
        <v>401</v>
      </c>
      <c r="B6" s="250" t="s">
        <v>719</v>
      </c>
      <c r="D6" s="251" t="s">
        <v>720</v>
      </c>
      <c r="K6" s="213" t="s">
        <v>721</v>
      </c>
      <c r="L6" s="213" t="s">
        <v>722</v>
      </c>
      <c r="M6" s="213" t="s">
        <v>723</v>
      </c>
      <c r="N6" s="272"/>
      <c r="O6" s="272"/>
      <c r="P6" s="272"/>
      <c r="Q6" s="213" t="s">
        <v>724</v>
      </c>
      <c r="R6" s="272"/>
      <c r="S6" s="213" t="s">
        <v>725</v>
      </c>
      <c r="T6" s="272"/>
      <c r="U6" s="272"/>
      <c r="V6" s="272"/>
      <c r="W6" s="272"/>
      <c r="X6" s="272"/>
      <c r="Y6" s="213" t="s">
        <v>726</v>
      </c>
      <c r="Z6" s="216" t="s">
        <v>723</v>
      </c>
      <c r="AA6" s="334" t="s">
        <v>727</v>
      </c>
    </row>
    <row r="7" spans="1:27" x14ac:dyDescent="0.2">
      <c r="A7" s="273"/>
      <c r="B7" s="255" t="s">
        <v>729</v>
      </c>
      <c r="D7" s="256" t="s">
        <v>730</v>
      </c>
      <c r="K7" s="220" t="s">
        <v>731</v>
      </c>
      <c r="L7" s="220" t="s">
        <v>731</v>
      </c>
      <c r="M7" s="220" t="s">
        <v>731</v>
      </c>
      <c r="N7" s="274"/>
      <c r="O7" s="274"/>
      <c r="P7" s="274"/>
      <c r="Q7" s="220" t="s">
        <v>731</v>
      </c>
      <c r="R7" s="274"/>
      <c r="S7" s="220" t="s">
        <v>731</v>
      </c>
      <c r="T7" s="274"/>
      <c r="U7" s="274"/>
      <c r="V7" s="274"/>
      <c r="W7" s="274"/>
      <c r="X7" s="274"/>
      <c r="Y7" s="220" t="s">
        <v>729</v>
      </c>
      <c r="Z7" s="220" t="s">
        <v>731</v>
      </c>
      <c r="AA7" s="334"/>
    </row>
    <row r="8" spans="1:27" ht="13.5" thickBot="1" x14ac:dyDescent="0.25">
      <c r="A8" s="223" t="s">
        <v>733</v>
      </c>
      <c r="B8" s="275" t="s">
        <v>734</v>
      </c>
      <c r="D8" s="259" t="s">
        <v>735</v>
      </c>
      <c r="K8" s="226" t="s">
        <v>734</v>
      </c>
      <c r="L8" s="226" t="s">
        <v>734</v>
      </c>
      <c r="M8" s="226" t="s">
        <v>734</v>
      </c>
      <c r="N8" s="260"/>
      <c r="O8" s="260"/>
      <c r="P8" s="260"/>
      <c r="Q8" s="226" t="s">
        <v>734</v>
      </c>
      <c r="R8" s="260"/>
      <c r="S8" s="226" t="s">
        <v>734</v>
      </c>
      <c r="T8" s="260"/>
      <c r="U8" s="260"/>
      <c r="V8" s="260"/>
      <c r="W8" s="260"/>
      <c r="X8" s="260"/>
      <c r="Y8" s="226" t="s">
        <v>734</v>
      </c>
      <c r="Z8" s="220" t="s">
        <v>734</v>
      </c>
      <c r="AA8" s="334"/>
    </row>
    <row r="9" spans="1:27" ht="15" x14ac:dyDescent="0.25">
      <c r="A9" s="227">
        <v>0</v>
      </c>
      <c r="B9" s="263">
        <f>'[1]38A MA+ '!E8</f>
        <v>55372.499999999993</v>
      </c>
      <c r="D9" s="276">
        <f>(B9/193)*3</f>
        <v>860.71243523316048</v>
      </c>
      <c r="K9" s="231">
        <f>(B9/192)*195</f>
        <v>56237.695312499985</v>
      </c>
      <c r="L9" s="231">
        <f>(B9/192)*197</f>
        <v>56814.492187499985</v>
      </c>
      <c r="M9" s="231">
        <f>(B9/192)*202</f>
        <v>58256.484374999985</v>
      </c>
      <c r="N9" s="230"/>
      <c r="O9" s="230"/>
      <c r="P9" s="230"/>
      <c r="Q9" s="231">
        <f>(B9/192)*212</f>
        <v>61140.468749999985</v>
      </c>
      <c r="R9" s="230"/>
      <c r="S9" s="231">
        <f>(B9/192)*220</f>
        <v>63447.656249999985</v>
      </c>
      <c r="T9" s="230"/>
      <c r="U9" s="230"/>
      <c r="V9" s="230"/>
      <c r="W9" s="230"/>
      <c r="X9" s="230"/>
      <c r="Y9" s="231">
        <f>(B9/192)*245</f>
        <v>70657.617187499985</v>
      </c>
      <c r="Z9" s="222" t="s">
        <v>732</v>
      </c>
      <c r="AA9" s="334"/>
    </row>
    <row r="10" spans="1:27" ht="15" x14ac:dyDescent="0.25">
      <c r="A10" s="227">
        <v>1</v>
      </c>
      <c r="B10" s="263">
        <f>'[1]38A MA+ '!E9</f>
        <v>55704.734999999993</v>
      </c>
      <c r="D10" s="277">
        <f t="shared" ref="D10:D40" si="0">(B10/193)*3</f>
        <v>865.8767098445594</v>
      </c>
      <c r="K10" s="231">
        <f t="shared" ref="K10:K40" si="1">(B10/192)*195</f>
        <v>56575.121484374999</v>
      </c>
      <c r="L10" s="231">
        <f t="shared" ref="L10:L40" si="2">(B10/192)*197</f>
        <v>57155.379140624995</v>
      </c>
      <c r="M10" s="231">
        <f t="shared" ref="M10:M40" si="3">(B10/192)*202</f>
        <v>58606.023281249996</v>
      </c>
      <c r="N10" s="230"/>
      <c r="O10" s="230"/>
      <c r="P10" s="230"/>
      <c r="Q10" s="231">
        <f t="shared" ref="Q10:Q40" si="4">(B10/192)*212</f>
        <v>61507.311562499999</v>
      </c>
      <c r="R10" s="230"/>
      <c r="S10" s="231">
        <f t="shared" ref="S10:S40" si="5">(B10/192)*220</f>
        <v>63828.342187499999</v>
      </c>
      <c r="T10" s="230"/>
      <c r="U10" s="230"/>
      <c r="V10" s="230"/>
      <c r="W10" s="230"/>
      <c r="X10" s="230"/>
      <c r="Y10" s="231">
        <f t="shared" ref="Y10:Y40" si="6">(B10/192)*245</f>
        <v>71081.562890624991</v>
      </c>
      <c r="Z10" s="222" t="s">
        <v>736</v>
      </c>
      <c r="AA10" s="334"/>
    </row>
    <row r="11" spans="1:27" ht="15" x14ac:dyDescent="0.25">
      <c r="A11" s="227">
        <v>2</v>
      </c>
      <c r="B11" s="263">
        <f>'[1]38A MA+ '!E10</f>
        <v>56038.963410000004</v>
      </c>
      <c r="D11" s="277">
        <f t="shared" si="0"/>
        <v>871.071970103627</v>
      </c>
      <c r="K11" s="231">
        <f t="shared" si="1"/>
        <v>56914.572213281252</v>
      </c>
      <c r="L11" s="231">
        <f t="shared" si="2"/>
        <v>57498.311415468757</v>
      </c>
      <c r="M11" s="231">
        <f t="shared" si="3"/>
        <v>58957.659420937503</v>
      </c>
      <c r="N11" s="230"/>
      <c r="O11" s="230"/>
      <c r="P11" s="230"/>
      <c r="Q11" s="231">
        <f t="shared" si="4"/>
        <v>61876.355431875003</v>
      </c>
      <c r="R11" s="230"/>
      <c r="S11" s="231">
        <f t="shared" si="5"/>
        <v>64211.312240625004</v>
      </c>
      <c r="T11" s="230"/>
      <c r="U11" s="230"/>
      <c r="V11" s="230"/>
      <c r="W11" s="230"/>
      <c r="X11" s="230"/>
      <c r="Y11" s="231">
        <f t="shared" si="6"/>
        <v>71508.052267968756</v>
      </c>
      <c r="Z11" s="235" t="s">
        <v>737</v>
      </c>
      <c r="AA11" s="332"/>
    </row>
    <row r="12" spans="1:27" ht="15" x14ac:dyDescent="0.25">
      <c r="A12" s="227">
        <v>3</v>
      </c>
      <c r="B12" s="263">
        <f>'[1]38A MA+ '!E11</f>
        <v>56375.197190460007</v>
      </c>
      <c r="D12" s="277">
        <f t="shared" si="0"/>
        <v>876.29840192424876</v>
      </c>
      <c r="K12" s="231">
        <f t="shared" si="1"/>
        <v>57256.059646560949</v>
      </c>
      <c r="L12" s="231">
        <f t="shared" si="2"/>
        <v>57843.301283961577</v>
      </c>
      <c r="M12" s="231">
        <f t="shared" si="3"/>
        <v>59311.405377463139</v>
      </c>
      <c r="N12" s="230"/>
      <c r="O12" s="230"/>
      <c r="P12" s="230"/>
      <c r="Q12" s="231">
        <f t="shared" si="4"/>
        <v>62247.613564466265</v>
      </c>
      <c r="R12" s="230"/>
      <c r="S12" s="231">
        <f t="shared" si="5"/>
        <v>64596.580114068762</v>
      </c>
      <c r="T12" s="230"/>
      <c r="U12" s="230"/>
      <c r="V12" s="230"/>
      <c r="W12" s="230"/>
      <c r="X12" s="230"/>
      <c r="Y12" s="231">
        <f t="shared" si="6"/>
        <v>71937.100581576582</v>
      </c>
      <c r="Z12" s="231">
        <f t="shared" ref="Z12:Z40" si="7">(M12*1.06)</f>
        <v>62870.089700110933</v>
      </c>
      <c r="AA12" s="266">
        <f>S12*1.06</f>
        <v>68472.374920912887</v>
      </c>
    </row>
    <row r="13" spans="1:27" ht="15" x14ac:dyDescent="0.25">
      <c r="A13" s="227">
        <v>4</v>
      </c>
      <c r="B13" s="263">
        <f>'[1]38A MA+ '!E12</f>
        <v>57079.887155340752</v>
      </c>
      <c r="D13" s="277">
        <f t="shared" si="0"/>
        <v>887.25213194830178</v>
      </c>
      <c r="K13" s="231">
        <f t="shared" si="1"/>
        <v>57971.760392142955</v>
      </c>
      <c r="L13" s="231">
        <f t="shared" si="2"/>
        <v>58566.34255001109</v>
      </c>
      <c r="M13" s="231">
        <f t="shared" si="3"/>
        <v>60052.797944681421</v>
      </c>
      <c r="N13" s="230"/>
      <c r="O13" s="230"/>
      <c r="P13" s="230"/>
      <c r="Q13" s="231">
        <f t="shared" si="4"/>
        <v>63025.708734022082</v>
      </c>
      <c r="R13" s="230"/>
      <c r="S13" s="231">
        <f t="shared" si="5"/>
        <v>65404.037365494616</v>
      </c>
      <c r="T13" s="230"/>
      <c r="U13" s="230"/>
      <c r="V13" s="230"/>
      <c r="W13" s="230"/>
      <c r="X13" s="230"/>
      <c r="Y13" s="231">
        <f t="shared" si="6"/>
        <v>72836.314338846278</v>
      </c>
      <c r="Z13" s="231">
        <f t="shared" si="7"/>
        <v>63655.965821362312</v>
      </c>
      <c r="AA13" s="237">
        <f t="shared" ref="AA13:AA40" si="8">S13*1.06</f>
        <v>69328.279607424294</v>
      </c>
    </row>
    <row r="14" spans="1:27" ht="15" x14ac:dyDescent="0.25">
      <c r="A14" s="227">
        <v>5</v>
      </c>
      <c r="B14" s="263">
        <f>'[1]38A MA+ '!E13</f>
        <v>57793.385744782514</v>
      </c>
      <c r="D14" s="277">
        <f t="shared" si="0"/>
        <v>898.34278359765563</v>
      </c>
      <c r="K14" s="231">
        <f t="shared" si="1"/>
        <v>58696.407397044743</v>
      </c>
      <c r="L14" s="231">
        <f t="shared" si="2"/>
        <v>59298.421831886226</v>
      </c>
      <c r="M14" s="231">
        <f t="shared" si="3"/>
        <v>60803.457918989938</v>
      </c>
      <c r="N14" s="230"/>
      <c r="O14" s="230"/>
      <c r="P14" s="230"/>
      <c r="Q14" s="231">
        <f t="shared" si="4"/>
        <v>63813.530093197362</v>
      </c>
      <c r="R14" s="230"/>
      <c r="S14" s="231">
        <f t="shared" si="5"/>
        <v>66221.587832563295</v>
      </c>
      <c r="T14" s="230"/>
      <c r="U14" s="230"/>
      <c r="V14" s="230"/>
      <c r="W14" s="230"/>
      <c r="X14" s="230"/>
      <c r="Y14" s="231">
        <f t="shared" si="6"/>
        <v>73746.768268081854</v>
      </c>
      <c r="Z14" s="231">
        <f t="shared" si="7"/>
        <v>64451.665394129341</v>
      </c>
      <c r="AA14" s="237">
        <f t="shared" si="8"/>
        <v>70194.883102517095</v>
      </c>
    </row>
    <row r="15" spans="1:27" ht="15" x14ac:dyDescent="0.25">
      <c r="A15" s="227">
        <v>6</v>
      </c>
      <c r="B15" s="263">
        <f>'[1]38A MA+ '!E14</f>
        <v>58660.286530954239</v>
      </c>
      <c r="D15" s="277">
        <f t="shared" si="0"/>
        <v>911.81792535162037</v>
      </c>
      <c r="K15" s="231">
        <f t="shared" si="1"/>
        <v>59576.8535080004</v>
      </c>
      <c r="L15" s="231">
        <f t="shared" si="2"/>
        <v>60187.898159364508</v>
      </c>
      <c r="M15" s="231">
        <f t="shared" si="3"/>
        <v>61715.509787774776</v>
      </c>
      <c r="N15" s="230"/>
      <c r="O15" s="230"/>
      <c r="P15" s="230"/>
      <c r="Q15" s="231">
        <f t="shared" si="4"/>
        <v>64770.733044595312</v>
      </c>
      <c r="R15" s="230"/>
      <c r="S15" s="231">
        <f t="shared" si="5"/>
        <v>67214.911650051741</v>
      </c>
      <c r="T15" s="230"/>
      <c r="U15" s="230"/>
      <c r="V15" s="230"/>
      <c r="W15" s="230"/>
      <c r="X15" s="230"/>
      <c r="Y15" s="231">
        <f t="shared" si="6"/>
        <v>74852.969792103075</v>
      </c>
      <c r="Z15" s="231">
        <f t="shared" si="7"/>
        <v>65418.440375041268</v>
      </c>
      <c r="AA15" s="237">
        <f t="shared" si="8"/>
        <v>71247.806349054852</v>
      </c>
    </row>
    <row r="16" spans="1:27" ht="15" x14ac:dyDescent="0.25">
      <c r="A16" s="227">
        <v>7</v>
      </c>
      <c r="B16" s="263">
        <f>'[1]38A MA+ '!E15</f>
        <v>59540.190828918545</v>
      </c>
      <c r="D16" s="277">
        <f t="shared" si="0"/>
        <v>925.4951942318944</v>
      </c>
      <c r="K16" s="231">
        <f t="shared" si="1"/>
        <v>60470.506310620396</v>
      </c>
      <c r="L16" s="231">
        <f t="shared" si="2"/>
        <v>61090.716631754964</v>
      </c>
      <c r="M16" s="231">
        <f t="shared" si="3"/>
        <v>62641.242434591382</v>
      </c>
      <c r="N16" s="230"/>
      <c r="O16" s="230"/>
      <c r="P16" s="230"/>
      <c r="Q16" s="231">
        <f t="shared" si="4"/>
        <v>65742.294040264227</v>
      </c>
      <c r="R16" s="230"/>
      <c r="S16" s="231">
        <f t="shared" si="5"/>
        <v>68223.135324802497</v>
      </c>
      <c r="T16" s="230"/>
      <c r="U16" s="230"/>
      <c r="V16" s="230"/>
      <c r="W16" s="230"/>
      <c r="X16" s="230"/>
      <c r="Y16" s="231">
        <f t="shared" si="6"/>
        <v>75975.764338984605</v>
      </c>
      <c r="Z16" s="231">
        <f t="shared" si="7"/>
        <v>66399.716980666868</v>
      </c>
      <c r="AA16" s="237">
        <f t="shared" si="8"/>
        <v>72316.523444290651</v>
      </c>
    </row>
    <row r="17" spans="1:27" ht="15" x14ac:dyDescent="0.25">
      <c r="A17" s="227">
        <v>8</v>
      </c>
      <c r="B17" s="263">
        <f>'[1]38A MA+ '!E16</f>
        <v>60433.293691352315</v>
      </c>
      <c r="D17" s="277">
        <f t="shared" si="0"/>
        <v>939.37762214537281</v>
      </c>
      <c r="K17" s="231">
        <f t="shared" si="1"/>
        <v>61377.563905279698</v>
      </c>
      <c r="L17" s="231">
        <f t="shared" si="2"/>
        <v>62007.077381231284</v>
      </c>
      <c r="M17" s="231">
        <f t="shared" si="3"/>
        <v>63580.861071110252</v>
      </c>
      <c r="N17" s="230"/>
      <c r="O17" s="230"/>
      <c r="P17" s="230"/>
      <c r="Q17" s="231">
        <f t="shared" si="4"/>
        <v>66728.428450868189</v>
      </c>
      <c r="R17" s="230"/>
      <c r="S17" s="231">
        <f t="shared" si="5"/>
        <v>69246.482354674532</v>
      </c>
      <c r="T17" s="230"/>
      <c r="U17" s="230"/>
      <c r="V17" s="230"/>
      <c r="W17" s="230"/>
      <c r="X17" s="230"/>
      <c r="Y17" s="231">
        <f t="shared" si="6"/>
        <v>77115.400804069359</v>
      </c>
      <c r="Z17" s="231">
        <f t="shared" si="7"/>
        <v>67395.712735376874</v>
      </c>
      <c r="AA17" s="237">
        <f t="shared" si="8"/>
        <v>73401.271295955012</v>
      </c>
    </row>
    <row r="18" spans="1:27" ht="15" x14ac:dyDescent="0.25">
      <c r="A18" s="227">
        <v>9</v>
      </c>
      <c r="B18" s="263">
        <f>'[1]38A MA+ '!E17</f>
        <v>61339.793096722598</v>
      </c>
      <c r="D18" s="277">
        <f t="shared" si="0"/>
        <v>953.46828647755331</v>
      </c>
      <c r="K18" s="231">
        <f t="shared" si="1"/>
        <v>62298.227363858889</v>
      </c>
      <c r="L18" s="231">
        <f t="shared" si="2"/>
        <v>62937.183541949744</v>
      </c>
      <c r="M18" s="231">
        <f t="shared" si="3"/>
        <v>64534.573987176896</v>
      </c>
      <c r="N18" s="230"/>
      <c r="O18" s="230"/>
      <c r="P18" s="230"/>
      <c r="Q18" s="231">
        <f t="shared" si="4"/>
        <v>67729.354877631195</v>
      </c>
      <c r="R18" s="230"/>
      <c r="S18" s="231">
        <f t="shared" si="5"/>
        <v>70285.179589994645</v>
      </c>
      <c r="T18" s="230"/>
      <c r="U18" s="230"/>
      <c r="V18" s="230"/>
      <c r="W18" s="230"/>
      <c r="X18" s="230"/>
      <c r="Y18" s="231">
        <f t="shared" si="6"/>
        <v>78272.131816130393</v>
      </c>
      <c r="Z18" s="231">
        <f t="shared" si="7"/>
        <v>68406.648426407512</v>
      </c>
      <c r="AA18" s="237">
        <f t="shared" si="8"/>
        <v>74502.290365394321</v>
      </c>
    </row>
    <row r="19" spans="1:27" ht="15" x14ac:dyDescent="0.25">
      <c r="A19" s="227">
        <v>10</v>
      </c>
      <c r="B19" s="263">
        <f>'[1]38A MA+ '!E18</f>
        <v>62259.889993173427</v>
      </c>
      <c r="D19" s="277">
        <f t="shared" si="0"/>
        <v>967.77031077471656</v>
      </c>
      <c r="K19" s="231">
        <f t="shared" si="1"/>
        <v>63232.700774316763</v>
      </c>
      <c r="L19" s="231">
        <f t="shared" si="2"/>
        <v>63881.241295078988</v>
      </c>
      <c r="M19" s="231">
        <f t="shared" si="3"/>
        <v>65502.592596984541</v>
      </c>
      <c r="N19" s="230"/>
      <c r="O19" s="230"/>
      <c r="P19" s="230"/>
      <c r="Q19" s="231">
        <f t="shared" si="4"/>
        <v>68745.295200795663</v>
      </c>
      <c r="R19" s="230"/>
      <c r="S19" s="231">
        <f t="shared" si="5"/>
        <v>71339.457283844546</v>
      </c>
      <c r="T19" s="230"/>
      <c r="U19" s="230"/>
      <c r="V19" s="230"/>
      <c r="W19" s="230"/>
      <c r="X19" s="230"/>
      <c r="Y19" s="231">
        <f t="shared" si="6"/>
        <v>79446.213793372342</v>
      </c>
      <c r="Z19" s="231">
        <f t="shared" si="7"/>
        <v>69432.748152803615</v>
      </c>
      <c r="AA19" s="237">
        <f t="shared" si="8"/>
        <v>75619.824720875229</v>
      </c>
    </row>
    <row r="20" spans="1:27" ht="15" x14ac:dyDescent="0.25">
      <c r="A20" s="227">
        <v>11</v>
      </c>
      <c r="B20" s="263">
        <f>'[1]38A MA+ '!E19</f>
        <v>63193.788343071028</v>
      </c>
      <c r="D20" s="277">
        <f t="shared" si="0"/>
        <v>982.28686543633717</v>
      </c>
      <c r="K20" s="231">
        <f t="shared" si="1"/>
        <v>64181.191285931513</v>
      </c>
      <c r="L20" s="231">
        <f t="shared" si="2"/>
        <v>64839.459914505169</v>
      </c>
      <c r="M20" s="231">
        <f t="shared" si="3"/>
        <v>66485.131485939317</v>
      </c>
      <c r="N20" s="230"/>
      <c r="O20" s="230"/>
      <c r="P20" s="230"/>
      <c r="Q20" s="231">
        <f t="shared" si="4"/>
        <v>69776.474628807598</v>
      </c>
      <c r="R20" s="230"/>
      <c r="S20" s="231">
        <f t="shared" si="5"/>
        <v>72409.549143102224</v>
      </c>
      <c r="T20" s="230"/>
      <c r="U20" s="230"/>
      <c r="V20" s="230"/>
      <c r="W20" s="230"/>
      <c r="X20" s="230"/>
      <c r="Y20" s="231">
        <f t="shared" si="6"/>
        <v>80637.907000272928</v>
      </c>
      <c r="Z20" s="231">
        <f t="shared" si="7"/>
        <v>70474.239375095683</v>
      </c>
      <c r="AA20" s="237">
        <f t="shared" si="8"/>
        <v>76754.122091688361</v>
      </c>
    </row>
    <row r="21" spans="1:27" ht="15" x14ac:dyDescent="0.25">
      <c r="A21" s="227">
        <v>12</v>
      </c>
      <c r="B21" s="263">
        <f>'[1]38A MA+ '!E20</f>
        <v>64141.695168217091</v>
      </c>
      <c r="D21" s="277">
        <f t="shared" si="0"/>
        <v>997.02116841788222</v>
      </c>
      <c r="K21" s="231">
        <f t="shared" si="1"/>
        <v>65143.909155220477</v>
      </c>
      <c r="L21" s="231">
        <f t="shared" si="2"/>
        <v>65812.051813222744</v>
      </c>
      <c r="M21" s="231">
        <f t="shared" si="3"/>
        <v>67482.408458228398</v>
      </c>
      <c r="N21" s="230"/>
      <c r="O21" s="230"/>
      <c r="P21" s="230"/>
      <c r="Q21" s="231">
        <f t="shared" si="4"/>
        <v>70823.121748239704</v>
      </c>
      <c r="R21" s="230"/>
      <c r="S21" s="231">
        <f t="shared" si="5"/>
        <v>73495.692380248744</v>
      </c>
      <c r="T21" s="230"/>
      <c r="U21" s="230"/>
      <c r="V21" s="230"/>
      <c r="W21" s="230"/>
      <c r="X21" s="230"/>
      <c r="Y21" s="231">
        <f t="shared" si="6"/>
        <v>81847.47560527701</v>
      </c>
      <c r="Z21" s="231">
        <f t="shared" si="7"/>
        <v>71531.352965722108</v>
      </c>
      <c r="AA21" s="237">
        <f t="shared" si="8"/>
        <v>77905.433923063669</v>
      </c>
    </row>
    <row r="22" spans="1:27" ht="15" x14ac:dyDescent="0.25">
      <c r="A22" s="227">
        <v>13</v>
      </c>
      <c r="B22" s="263">
        <f>'[1]38A MA+ '!E21</f>
        <v>65103.820595740341</v>
      </c>
      <c r="D22" s="277">
        <f t="shared" si="0"/>
        <v>1011.9764859441505</v>
      </c>
      <c r="K22" s="231">
        <f t="shared" si="1"/>
        <v>66121.067792548783</v>
      </c>
      <c r="L22" s="231">
        <f t="shared" si="2"/>
        <v>66799.232590421088</v>
      </c>
      <c r="M22" s="231">
        <f t="shared" si="3"/>
        <v>68494.644585101822</v>
      </c>
      <c r="N22" s="230"/>
      <c r="O22" s="230"/>
      <c r="P22" s="230"/>
      <c r="Q22" s="231">
        <f t="shared" si="4"/>
        <v>71885.468574463303</v>
      </c>
      <c r="R22" s="230"/>
      <c r="S22" s="231">
        <f t="shared" si="5"/>
        <v>74598.127765952479</v>
      </c>
      <c r="T22" s="230"/>
      <c r="U22" s="230"/>
      <c r="V22" s="230"/>
      <c r="W22" s="230"/>
      <c r="X22" s="230"/>
      <c r="Y22" s="231">
        <f t="shared" si="6"/>
        <v>83075.187739356174</v>
      </c>
      <c r="Z22" s="231">
        <f t="shared" si="7"/>
        <v>72604.323260207937</v>
      </c>
      <c r="AA22" s="237">
        <f t="shared" si="8"/>
        <v>79074.015431909633</v>
      </c>
    </row>
    <row r="23" spans="1:27" ht="15" x14ac:dyDescent="0.25">
      <c r="A23" s="227">
        <v>14</v>
      </c>
      <c r="B23" s="263">
        <f>'[1]38A MA+ '!E22</f>
        <v>66080.377904676439</v>
      </c>
      <c r="D23" s="277">
        <f t="shared" si="0"/>
        <v>1027.1561332333126</v>
      </c>
      <c r="K23" s="231">
        <f t="shared" si="1"/>
        <v>67112.883809437015</v>
      </c>
      <c r="L23" s="231">
        <f t="shared" si="2"/>
        <v>67801.221079277384</v>
      </c>
      <c r="M23" s="231">
        <f t="shared" si="3"/>
        <v>69522.064253878343</v>
      </c>
      <c r="N23" s="230"/>
      <c r="O23" s="230"/>
      <c r="P23" s="230"/>
      <c r="Q23" s="231">
        <f t="shared" si="4"/>
        <v>72963.750603080232</v>
      </c>
      <c r="R23" s="230"/>
      <c r="S23" s="231">
        <f t="shared" si="5"/>
        <v>75717.099682441753</v>
      </c>
      <c r="T23" s="230"/>
      <c r="U23" s="230"/>
      <c r="V23" s="230"/>
      <c r="W23" s="230"/>
      <c r="X23" s="230"/>
      <c r="Y23" s="231">
        <f t="shared" si="6"/>
        <v>84321.315555446505</v>
      </c>
      <c r="Z23" s="231">
        <f t="shared" si="7"/>
        <v>73693.388109111052</v>
      </c>
      <c r="AA23" s="237">
        <f t="shared" si="8"/>
        <v>80260.125663388259</v>
      </c>
    </row>
    <row r="24" spans="1:27" ht="15" x14ac:dyDescent="0.25">
      <c r="A24" s="227">
        <v>15</v>
      </c>
      <c r="B24" s="263">
        <f>'[1]38A MA+ '!E23</f>
        <v>67071.583573246578</v>
      </c>
      <c r="D24" s="277">
        <f t="shared" si="0"/>
        <v>1042.5634752318119</v>
      </c>
      <c r="K24" s="231">
        <f t="shared" si="1"/>
        <v>68119.577066578553</v>
      </c>
      <c r="L24" s="231">
        <f t="shared" si="2"/>
        <v>68818.239395466531</v>
      </c>
      <c r="M24" s="231">
        <f t="shared" si="3"/>
        <v>70564.895217686499</v>
      </c>
      <c r="N24" s="230"/>
      <c r="O24" s="230"/>
      <c r="P24" s="230"/>
      <c r="Q24" s="231">
        <f t="shared" si="4"/>
        <v>74058.206862126433</v>
      </c>
      <c r="R24" s="230"/>
      <c r="S24" s="231">
        <f t="shared" si="5"/>
        <v>76852.856177678361</v>
      </c>
      <c r="T24" s="230"/>
      <c r="U24" s="230"/>
      <c r="V24" s="230"/>
      <c r="W24" s="230"/>
      <c r="X24" s="230"/>
      <c r="Y24" s="231">
        <f t="shared" si="6"/>
        <v>85586.135288778183</v>
      </c>
      <c r="Z24" s="231">
        <f t="shared" si="7"/>
        <v>74798.788930747687</v>
      </c>
      <c r="AA24" s="237">
        <f t="shared" si="8"/>
        <v>81464.027548339072</v>
      </c>
    </row>
    <row r="25" spans="1:27" ht="15" x14ac:dyDescent="0.25">
      <c r="A25" s="227">
        <v>16</v>
      </c>
      <c r="B25" s="263">
        <f>'[1]38A MA+ '!E24</f>
        <v>68077.657326845263</v>
      </c>
      <c r="D25" s="277">
        <f t="shared" si="0"/>
        <v>1058.2019273602891</v>
      </c>
      <c r="K25" s="231">
        <f t="shared" si="1"/>
        <v>69141.370722577223</v>
      </c>
      <c r="L25" s="231">
        <f t="shared" si="2"/>
        <v>69850.51298639852</v>
      </c>
      <c r="M25" s="231">
        <f t="shared" si="3"/>
        <v>71623.368645951792</v>
      </c>
      <c r="N25" s="230"/>
      <c r="O25" s="230"/>
      <c r="P25" s="230"/>
      <c r="Q25" s="231">
        <f t="shared" si="4"/>
        <v>75169.079965058307</v>
      </c>
      <c r="R25" s="230"/>
      <c r="S25" s="231">
        <f t="shared" si="5"/>
        <v>78005.649020343524</v>
      </c>
      <c r="T25" s="230"/>
      <c r="U25" s="230"/>
      <c r="V25" s="230"/>
      <c r="W25" s="230"/>
      <c r="X25" s="230"/>
      <c r="Y25" s="231">
        <f t="shared" si="6"/>
        <v>86869.92731810984</v>
      </c>
      <c r="Z25" s="231">
        <f t="shared" si="7"/>
        <v>75920.770764708897</v>
      </c>
      <c r="AA25" s="237">
        <f t="shared" si="8"/>
        <v>82685.98796156414</v>
      </c>
    </row>
    <row r="26" spans="1:27" ht="15" x14ac:dyDescent="0.25">
      <c r="A26" s="227">
        <v>17</v>
      </c>
      <c r="B26" s="263">
        <f>'[1]38A MA+ '!E25</f>
        <v>69098.82218674793</v>
      </c>
      <c r="D26" s="277">
        <f t="shared" si="0"/>
        <v>1074.0749562706933</v>
      </c>
      <c r="K26" s="231">
        <f t="shared" si="1"/>
        <v>70178.49128341586</v>
      </c>
      <c r="L26" s="231">
        <f t="shared" si="2"/>
        <v>70898.270681194481</v>
      </c>
      <c r="M26" s="231">
        <f t="shared" si="3"/>
        <v>72697.719175641047</v>
      </c>
      <c r="N26" s="230"/>
      <c r="O26" s="230"/>
      <c r="P26" s="230"/>
      <c r="Q26" s="231">
        <f t="shared" si="4"/>
        <v>76296.616164534164</v>
      </c>
      <c r="R26" s="230"/>
      <c r="S26" s="231">
        <f t="shared" si="5"/>
        <v>79175.73375564866</v>
      </c>
      <c r="T26" s="230"/>
      <c r="U26" s="230"/>
      <c r="V26" s="230"/>
      <c r="W26" s="230"/>
      <c r="X26" s="230"/>
      <c r="Y26" s="231">
        <f t="shared" si="6"/>
        <v>88172.976227881474</v>
      </c>
      <c r="Z26" s="231">
        <f t="shared" si="7"/>
        <v>77059.582326179516</v>
      </c>
      <c r="AA26" s="237">
        <f t="shared" si="8"/>
        <v>83926.277780987584</v>
      </c>
    </row>
    <row r="27" spans="1:27" ht="15" x14ac:dyDescent="0.25">
      <c r="A27" s="227">
        <v>18</v>
      </c>
      <c r="B27" s="263">
        <f>'[1]38A MA+ '!E26</f>
        <v>70135.304519549143</v>
      </c>
      <c r="D27" s="277">
        <f t="shared" si="0"/>
        <v>1090.1860806147536</v>
      </c>
      <c r="K27" s="231">
        <f t="shared" si="1"/>
        <v>71231.168652667096</v>
      </c>
      <c r="L27" s="231">
        <f t="shared" si="2"/>
        <v>71961.744741412404</v>
      </c>
      <c r="M27" s="231">
        <f t="shared" si="3"/>
        <v>73788.184963275664</v>
      </c>
      <c r="N27" s="230"/>
      <c r="O27" s="230"/>
      <c r="P27" s="230"/>
      <c r="Q27" s="231">
        <f t="shared" si="4"/>
        <v>77441.06540700217</v>
      </c>
      <c r="R27" s="230"/>
      <c r="S27" s="231">
        <f t="shared" si="5"/>
        <v>80363.369761983384</v>
      </c>
      <c r="T27" s="230"/>
      <c r="U27" s="230"/>
      <c r="V27" s="230"/>
      <c r="W27" s="230"/>
      <c r="X27" s="230"/>
      <c r="Y27" s="231">
        <f t="shared" si="6"/>
        <v>89495.570871299686</v>
      </c>
      <c r="Z27" s="231">
        <f t="shared" si="7"/>
        <v>78215.476061072201</v>
      </c>
      <c r="AA27" s="237">
        <f t="shared" si="8"/>
        <v>85185.171947702387</v>
      </c>
    </row>
    <row r="28" spans="1:27" ht="15" x14ac:dyDescent="0.25">
      <c r="A28" s="227">
        <v>19</v>
      </c>
      <c r="B28" s="263">
        <f>'[1]38A MA+ '!E27</f>
        <v>71187.334087342373</v>
      </c>
      <c r="D28" s="277">
        <f t="shared" si="0"/>
        <v>1106.5388718239747</v>
      </c>
      <c r="K28" s="231">
        <f t="shared" si="1"/>
        <v>72299.636182457092</v>
      </c>
      <c r="L28" s="231">
        <f t="shared" si="2"/>
        <v>73041.170912533576</v>
      </c>
      <c r="M28" s="231">
        <f t="shared" si="3"/>
        <v>74895.00773772478</v>
      </c>
      <c r="N28" s="230"/>
      <c r="O28" s="230"/>
      <c r="P28" s="230"/>
      <c r="Q28" s="231">
        <f t="shared" si="4"/>
        <v>78602.681388107201</v>
      </c>
      <c r="R28" s="230"/>
      <c r="S28" s="231">
        <f t="shared" si="5"/>
        <v>81568.820308413138</v>
      </c>
      <c r="T28" s="230"/>
      <c r="U28" s="230"/>
      <c r="V28" s="230"/>
      <c r="W28" s="230"/>
      <c r="X28" s="230"/>
      <c r="Y28" s="231">
        <f t="shared" si="6"/>
        <v>90838.00443436917</v>
      </c>
      <c r="Z28" s="231">
        <f t="shared" si="7"/>
        <v>79388.708201988266</v>
      </c>
      <c r="AA28" s="237">
        <f t="shared" si="8"/>
        <v>86462.949526917932</v>
      </c>
    </row>
    <row r="29" spans="1:27" ht="15" x14ac:dyDescent="0.25">
      <c r="A29" s="227">
        <v>20</v>
      </c>
      <c r="B29" s="263">
        <f>'[1]38A MA+ '!E28</f>
        <v>72255.144098652498</v>
      </c>
      <c r="D29" s="277">
        <f t="shared" si="0"/>
        <v>1123.1369549013341</v>
      </c>
      <c r="K29" s="231">
        <f t="shared" si="1"/>
        <v>73384.130725193943</v>
      </c>
      <c r="L29" s="231">
        <f t="shared" si="2"/>
        <v>74136.788476221569</v>
      </c>
      <c r="M29" s="231">
        <f t="shared" si="3"/>
        <v>76018.432853790655</v>
      </c>
      <c r="N29" s="230"/>
      <c r="O29" s="230"/>
      <c r="P29" s="230"/>
      <c r="Q29" s="231">
        <f t="shared" si="4"/>
        <v>79781.721608928798</v>
      </c>
      <c r="R29" s="230"/>
      <c r="S29" s="231">
        <f t="shared" si="5"/>
        <v>82792.352613039315</v>
      </c>
      <c r="T29" s="230"/>
      <c r="U29" s="230"/>
      <c r="V29" s="230"/>
      <c r="W29" s="230"/>
      <c r="X29" s="230"/>
      <c r="Y29" s="231">
        <f t="shared" si="6"/>
        <v>92200.574500884701</v>
      </c>
      <c r="Z29" s="231">
        <f t="shared" si="7"/>
        <v>80579.538825018099</v>
      </c>
      <c r="AA29" s="237">
        <f t="shared" si="8"/>
        <v>87759.893769821676</v>
      </c>
    </row>
    <row r="30" spans="1:27" ht="15" x14ac:dyDescent="0.25">
      <c r="A30" s="227">
        <v>21</v>
      </c>
      <c r="B30" s="263">
        <f>'[1]38A MA+ '!E29</f>
        <v>73338.971260132268</v>
      </c>
      <c r="D30" s="277">
        <f t="shared" si="0"/>
        <v>1139.9840092248539</v>
      </c>
      <c r="K30" s="231">
        <f t="shared" si="1"/>
        <v>74484.892686071835</v>
      </c>
      <c r="L30" s="231">
        <f t="shared" si="2"/>
        <v>75248.840303364879</v>
      </c>
      <c r="M30" s="231">
        <f t="shared" si="3"/>
        <v>77158.70934659749</v>
      </c>
      <c r="N30" s="230"/>
      <c r="O30" s="230"/>
      <c r="P30" s="230"/>
      <c r="Q30" s="231">
        <f t="shared" si="4"/>
        <v>80978.447433062713</v>
      </c>
      <c r="R30" s="230"/>
      <c r="S30" s="231">
        <f t="shared" si="5"/>
        <v>84034.23790223489</v>
      </c>
      <c r="T30" s="230"/>
      <c r="U30" s="230"/>
      <c r="V30" s="230"/>
      <c r="W30" s="230"/>
      <c r="X30" s="230"/>
      <c r="Y30" s="231">
        <f t="shared" si="6"/>
        <v>93583.583118397946</v>
      </c>
      <c r="Z30" s="231">
        <f t="shared" si="7"/>
        <v>81788.231907393347</v>
      </c>
      <c r="AA30" s="237">
        <f t="shared" si="8"/>
        <v>89076.292176368996</v>
      </c>
    </row>
    <row r="31" spans="1:27" ht="15" x14ac:dyDescent="0.25">
      <c r="A31" s="227">
        <v>22</v>
      </c>
      <c r="B31" s="263">
        <f>'[1]38A MA+ '!E30</f>
        <v>74439.05582903426</v>
      </c>
      <c r="D31" s="277">
        <f t="shared" si="0"/>
        <v>1157.083769363227</v>
      </c>
      <c r="K31" s="231">
        <f t="shared" si="1"/>
        <v>75602.166076362919</v>
      </c>
      <c r="L31" s="231">
        <f t="shared" si="2"/>
        <v>76377.572907915353</v>
      </c>
      <c r="M31" s="231">
        <f t="shared" si="3"/>
        <v>78316.089986796462</v>
      </c>
      <c r="N31" s="230"/>
      <c r="O31" s="230"/>
      <c r="P31" s="230"/>
      <c r="Q31" s="231">
        <f t="shared" si="4"/>
        <v>82193.124144558664</v>
      </c>
      <c r="R31" s="230"/>
      <c r="S31" s="231">
        <f t="shared" si="5"/>
        <v>85294.751470768417</v>
      </c>
      <c r="T31" s="230"/>
      <c r="U31" s="230"/>
      <c r="V31" s="230"/>
      <c r="W31" s="230"/>
      <c r="X31" s="230"/>
      <c r="Y31" s="231">
        <f t="shared" si="6"/>
        <v>94987.336865173915</v>
      </c>
      <c r="Z31" s="231">
        <f t="shared" si="7"/>
        <v>83015.055386004256</v>
      </c>
      <c r="AA31" s="237">
        <f t="shared" si="8"/>
        <v>90412.436559014532</v>
      </c>
    </row>
    <row r="32" spans="1:27" ht="15" x14ac:dyDescent="0.25">
      <c r="A32" s="227">
        <v>23</v>
      </c>
      <c r="B32" s="263">
        <f>'[1]38A MA+ '!E31</f>
        <v>75555.641666469775</v>
      </c>
      <c r="D32" s="277">
        <f t="shared" si="0"/>
        <v>1174.4400259036752</v>
      </c>
      <c r="K32" s="231">
        <f t="shared" si="1"/>
        <v>76736.198567508371</v>
      </c>
      <c r="L32" s="231">
        <f t="shared" si="2"/>
        <v>77523.236501534091</v>
      </c>
      <c r="M32" s="231">
        <f t="shared" si="3"/>
        <v>79490.831336598407</v>
      </c>
      <c r="N32" s="230"/>
      <c r="O32" s="230"/>
      <c r="P32" s="230"/>
      <c r="Q32" s="231">
        <f t="shared" si="4"/>
        <v>83426.021006727038</v>
      </c>
      <c r="R32" s="230"/>
      <c r="S32" s="231">
        <f t="shared" si="5"/>
        <v>86574.172742829949</v>
      </c>
      <c r="T32" s="230"/>
      <c r="U32" s="230"/>
      <c r="V32" s="230"/>
      <c r="W32" s="230"/>
      <c r="X32" s="230"/>
      <c r="Y32" s="231">
        <f t="shared" si="6"/>
        <v>96412.146918151542</v>
      </c>
      <c r="Z32" s="231">
        <f t="shared" si="7"/>
        <v>84260.281216794319</v>
      </c>
      <c r="AA32" s="237">
        <f t="shared" si="8"/>
        <v>91768.623107399748</v>
      </c>
    </row>
    <row r="33" spans="1:27" ht="15" x14ac:dyDescent="0.25">
      <c r="A33" s="227">
        <v>24</v>
      </c>
      <c r="B33" s="263">
        <f>'[1]38A MA+ '!E32</f>
        <v>76688.97629146681</v>
      </c>
      <c r="D33" s="277">
        <f t="shared" si="0"/>
        <v>1192.0566262922302</v>
      </c>
      <c r="K33" s="231">
        <f t="shared" si="1"/>
        <v>77887.241546020974</v>
      </c>
      <c r="L33" s="231">
        <f t="shared" si="2"/>
        <v>78686.085049057088</v>
      </c>
      <c r="M33" s="231">
        <f t="shared" si="3"/>
        <v>80683.193806647367</v>
      </c>
      <c r="N33" s="230"/>
      <c r="O33" s="230"/>
      <c r="P33" s="230"/>
      <c r="Q33" s="231">
        <f t="shared" si="4"/>
        <v>84677.411321827938</v>
      </c>
      <c r="R33" s="230"/>
      <c r="S33" s="231">
        <f t="shared" si="5"/>
        <v>87872.785333972381</v>
      </c>
      <c r="T33" s="230"/>
      <c r="U33" s="230"/>
      <c r="V33" s="230"/>
      <c r="W33" s="230"/>
      <c r="X33" s="230"/>
      <c r="Y33" s="231">
        <f t="shared" si="6"/>
        <v>97858.329121923787</v>
      </c>
      <c r="Z33" s="231">
        <f t="shared" si="7"/>
        <v>85524.185435046209</v>
      </c>
      <c r="AA33" s="237">
        <f t="shared" si="8"/>
        <v>93145.152454010735</v>
      </c>
    </row>
    <row r="34" spans="1:27" ht="15" x14ac:dyDescent="0.25">
      <c r="A34" s="227">
        <v>25</v>
      </c>
      <c r="B34" s="263">
        <f>'[1]38A MA+ '!E33</f>
        <v>77839.310935838817</v>
      </c>
      <c r="D34" s="277">
        <f t="shared" si="0"/>
        <v>1209.9374756866137</v>
      </c>
      <c r="K34" s="231">
        <f t="shared" si="1"/>
        <v>79055.550169211303</v>
      </c>
      <c r="L34" s="231">
        <f t="shared" si="2"/>
        <v>79866.37632479296</v>
      </c>
      <c r="M34" s="231">
        <f t="shared" si="3"/>
        <v>81893.441713747088</v>
      </c>
      <c r="N34" s="230"/>
      <c r="O34" s="230"/>
      <c r="P34" s="230"/>
      <c r="Q34" s="231">
        <f t="shared" si="4"/>
        <v>85947.572491655359</v>
      </c>
      <c r="R34" s="230"/>
      <c r="S34" s="231">
        <f t="shared" si="5"/>
        <v>89190.877113981973</v>
      </c>
      <c r="T34" s="230"/>
      <c r="U34" s="230"/>
      <c r="V34" s="230"/>
      <c r="W34" s="230"/>
      <c r="X34" s="230"/>
      <c r="Y34" s="231">
        <f t="shared" si="6"/>
        <v>99326.204058752657</v>
      </c>
      <c r="Z34" s="231">
        <f t="shared" si="7"/>
        <v>86807.048216571915</v>
      </c>
      <c r="AA34" s="237">
        <f t="shared" si="8"/>
        <v>94542.329740820889</v>
      </c>
    </row>
    <row r="35" spans="1:27" ht="15" x14ac:dyDescent="0.25">
      <c r="A35" s="227">
        <v>26</v>
      </c>
      <c r="B35" s="263">
        <f>'[1]38A MA+ '!E34</f>
        <v>79006.90059987639</v>
      </c>
      <c r="D35" s="277">
        <f t="shared" si="0"/>
        <v>1228.0865378219128</v>
      </c>
      <c r="K35" s="231">
        <f t="shared" si="1"/>
        <v>80241.383421749459</v>
      </c>
      <c r="L35" s="231">
        <f t="shared" si="2"/>
        <v>81064.371969664833</v>
      </c>
      <c r="M35" s="231">
        <f t="shared" si="3"/>
        <v>83121.843339453291</v>
      </c>
      <c r="N35" s="230"/>
      <c r="O35" s="230"/>
      <c r="P35" s="230"/>
      <c r="Q35" s="231">
        <f t="shared" si="4"/>
        <v>87236.786079030178</v>
      </c>
      <c r="R35" s="230"/>
      <c r="S35" s="231">
        <f t="shared" si="5"/>
        <v>90528.740270691691</v>
      </c>
      <c r="T35" s="230"/>
      <c r="U35" s="230"/>
      <c r="V35" s="230"/>
      <c r="W35" s="230"/>
      <c r="X35" s="230"/>
      <c r="Y35" s="231">
        <f t="shared" si="6"/>
        <v>100816.09711963394</v>
      </c>
      <c r="Z35" s="231">
        <f t="shared" si="7"/>
        <v>88109.153939820491</v>
      </c>
      <c r="AA35" s="237">
        <f t="shared" si="8"/>
        <v>95960.464686933192</v>
      </c>
    </row>
    <row r="36" spans="1:27" ht="15" x14ac:dyDescent="0.25">
      <c r="A36" s="227">
        <v>27</v>
      </c>
      <c r="B36" s="263">
        <f>'[1]38A MA+ '!E35</f>
        <v>80192.00410887452</v>
      </c>
      <c r="D36" s="277">
        <f t="shared" si="0"/>
        <v>1246.5078358892413</v>
      </c>
      <c r="K36" s="231">
        <f t="shared" si="1"/>
        <v>81445.004173075678</v>
      </c>
      <c r="L36" s="231">
        <f t="shared" si="2"/>
        <v>82280.337549209798</v>
      </c>
      <c r="M36" s="231">
        <f t="shared" si="3"/>
        <v>84368.670989545062</v>
      </c>
      <c r="N36" s="230"/>
      <c r="O36" s="230"/>
      <c r="P36" s="230"/>
      <c r="Q36" s="231">
        <f t="shared" si="4"/>
        <v>88545.337870215619</v>
      </c>
      <c r="R36" s="230"/>
      <c r="S36" s="231">
        <f t="shared" si="5"/>
        <v>91886.671374752055</v>
      </c>
      <c r="T36" s="230"/>
      <c r="U36" s="230"/>
      <c r="V36" s="230"/>
      <c r="W36" s="230"/>
      <c r="X36" s="230"/>
      <c r="Y36" s="231">
        <f t="shared" si="6"/>
        <v>102328.33857642842</v>
      </c>
      <c r="Z36" s="231">
        <f t="shared" si="7"/>
        <v>89430.791248917769</v>
      </c>
      <c r="AA36" s="237">
        <f t="shared" si="8"/>
        <v>97399.871657237178</v>
      </c>
    </row>
    <row r="37" spans="1:27" ht="15" x14ac:dyDescent="0.25">
      <c r="A37" s="227">
        <v>28</v>
      </c>
      <c r="B37" s="263">
        <f>'[1]38A MA+ '!E36</f>
        <v>81394.884170507619</v>
      </c>
      <c r="D37" s="277">
        <f t="shared" si="0"/>
        <v>1265.2054534275796</v>
      </c>
      <c r="K37" s="231">
        <f t="shared" si="1"/>
        <v>82666.679235671807</v>
      </c>
      <c r="L37" s="231">
        <f t="shared" si="2"/>
        <v>83514.542612447927</v>
      </c>
      <c r="M37" s="231">
        <f t="shared" si="3"/>
        <v>85634.201054388235</v>
      </c>
      <c r="N37" s="230"/>
      <c r="O37" s="230"/>
      <c r="P37" s="230"/>
      <c r="Q37" s="231">
        <f t="shared" si="4"/>
        <v>89873.517938268837</v>
      </c>
      <c r="R37" s="230"/>
      <c r="S37" s="231">
        <f t="shared" si="5"/>
        <v>93264.971445373318</v>
      </c>
      <c r="T37" s="230"/>
      <c r="U37" s="230"/>
      <c r="V37" s="230"/>
      <c r="W37" s="230"/>
      <c r="X37" s="230"/>
      <c r="Y37" s="231">
        <f t="shared" si="6"/>
        <v>103863.26365507483</v>
      </c>
      <c r="Z37" s="231">
        <f t="shared" si="7"/>
        <v>90772.253117651533</v>
      </c>
      <c r="AA37" s="237">
        <f t="shared" si="8"/>
        <v>98860.869732095729</v>
      </c>
    </row>
    <row r="38" spans="1:27" ht="15" x14ac:dyDescent="0.25">
      <c r="A38" s="227">
        <v>29</v>
      </c>
      <c r="B38" s="263">
        <f>'[1]38A MA+ '!E37</f>
        <v>82615.807433065231</v>
      </c>
      <c r="D38" s="277">
        <f t="shared" si="0"/>
        <v>1284.1835352289932</v>
      </c>
      <c r="K38" s="231">
        <f t="shared" si="1"/>
        <v>83906.679424206872</v>
      </c>
      <c r="L38" s="231">
        <f t="shared" si="2"/>
        <v>84767.260751634647</v>
      </c>
      <c r="M38" s="231">
        <f t="shared" si="3"/>
        <v>86918.714070204049</v>
      </c>
      <c r="N38" s="230"/>
      <c r="O38" s="230"/>
      <c r="P38" s="230"/>
      <c r="Q38" s="231">
        <f t="shared" si="4"/>
        <v>91221.620707342867</v>
      </c>
      <c r="R38" s="230"/>
      <c r="S38" s="231">
        <f t="shared" si="5"/>
        <v>94663.94601705391</v>
      </c>
      <c r="T38" s="230"/>
      <c r="U38" s="230"/>
      <c r="V38" s="230"/>
      <c r="W38" s="230"/>
      <c r="X38" s="230"/>
      <c r="Y38" s="231">
        <f t="shared" si="6"/>
        <v>105421.21260990095</v>
      </c>
      <c r="Z38" s="231">
        <f t="shared" si="7"/>
        <v>92133.836914416301</v>
      </c>
      <c r="AA38" s="237">
        <f t="shared" si="8"/>
        <v>100343.78277807715</v>
      </c>
    </row>
    <row r="39" spans="1:27" ht="15" x14ac:dyDescent="0.25">
      <c r="A39" s="227">
        <v>30</v>
      </c>
      <c r="B39" s="263">
        <f>'[1]38A MA+ '!E38</f>
        <v>83855.044544561199</v>
      </c>
      <c r="D39" s="277">
        <f t="shared" si="0"/>
        <v>1303.446288257428</v>
      </c>
      <c r="K39" s="231">
        <f t="shared" si="1"/>
        <v>85165.279615569962</v>
      </c>
      <c r="L39" s="231">
        <f t="shared" si="2"/>
        <v>86038.769662909137</v>
      </c>
      <c r="M39" s="231">
        <f t="shared" si="3"/>
        <v>88222.49478125709</v>
      </c>
      <c r="N39" s="230"/>
      <c r="O39" s="230"/>
      <c r="P39" s="230"/>
      <c r="Q39" s="231">
        <f t="shared" si="4"/>
        <v>92589.945017952981</v>
      </c>
      <c r="R39" s="230"/>
      <c r="S39" s="231">
        <f t="shared" si="5"/>
        <v>96083.905207309697</v>
      </c>
      <c r="T39" s="230"/>
      <c r="U39" s="230"/>
      <c r="V39" s="230"/>
      <c r="W39" s="230"/>
      <c r="X39" s="230"/>
      <c r="Y39" s="231">
        <f t="shared" si="6"/>
        <v>107002.53079904945</v>
      </c>
      <c r="Z39" s="231">
        <f t="shared" si="7"/>
        <v>93515.84446813252</v>
      </c>
      <c r="AA39" s="237">
        <f t="shared" si="8"/>
        <v>101848.93951974828</v>
      </c>
    </row>
    <row r="40" spans="1:27" ht="15.75" thickBot="1" x14ac:dyDescent="0.3">
      <c r="A40" s="278">
        <v>31</v>
      </c>
      <c r="B40" s="268">
        <f>'[1]38A MA+ '!E39</f>
        <v>85112.870212729598</v>
      </c>
      <c r="D40" s="279">
        <f t="shared" si="0"/>
        <v>1322.9979825812891</v>
      </c>
      <c r="K40" s="242">
        <f t="shared" si="1"/>
        <v>86442.758809803505</v>
      </c>
      <c r="L40" s="242">
        <f t="shared" si="2"/>
        <v>87329.351207852771</v>
      </c>
      <c r="M40" s="242">
        <f t="shared" si="3"/>
        <v>89545.832202975929</v>
      </c>
      <c r="N40" s="269"/>
      <c r="O40" s="269"/>
      <c r="P40" s="269"/>
      <c r="Q40" s="242">
        <f t="shared" si="4"/>
        <v>93978.79419322226</v>
      </c>
      <c r="R40" s="269"/>
      <c r="S40" s="242">
        <f t="shared" si="5"/>
        <v>97525.163785419325</v>
      </c>
      <c r="T40" s="269"/>
      <c r="U40" s="269"/>
      <c r="V40" s="269"/>
      <c r="W40" s="269"/>
      <c r="X40" s="269"/>
      <c r="Y40" s="242">
        <f t="shared" si="6"/>
        <v>108607.56876103516</v>
      </c>
      <c r="Z40" s="242">
        <f t="shared" si="7"/>
        <v>94918.582135154487</v>
      </c>
      <c r="AA40" s="244">
        <f t="shared" si="8"/>
        <v>103376.67361254449</v>
      </c>
    </row>
    <row r="42" spans="1:27" x14ac:dyDescent="0.2">
      <c r="A42" s="208" t="s">
        <v>739</v>
      </c>
    </row>
    <row r="43" spans="1:27" x14ac:dyDescent="0.2">
      <c r="A43" s="208" t="s">
        <v>401</v>
      </c>
      <c r="B43" s="208" t="s">
        <v>401</v>
      </c>
    </row>
    <row r="44" spans="1:27" x14ac:dyDescent="0.2">
      <c r="A44" s="245"/>
    </row>
    <row r="45" spans="1:27" x14ac:dyDescent="0.2">
      <c r="A45" s="246"/>
    </row>
  </sheetData>
  <mergeCells count="1">
    <mergeCell ref="AA6:AA11"/>
  </mergeCells>
  <pageMargins left="0.76" right="0.66" top="0.51"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Grade order list Hourly</vt:lpstr>
      <vt:lpstr>Grade Order List Salaried</vt:lpstr>
      <vt:lpstr>Supplements</vt:lpstr>
      <vt:lpstr>Subs</vt:lpstr>
      <vt:lpstr>Other</vt:lpstr>
      <vt:lpstr>Summer</vt:lpstr>
      <vt:lpstr>Teacher BA</vt:lpstr>
      <vt:lpstr>Teacher MA</vt:lpstr>
      <vt:lpstr>Teacher MA+30</vt:lpstr>
      <vt:lpstr>Teacher 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Tom Brewster</cp:lastModifiedBy>
  <cp:lastPrinted>2022-02-07T15:34:21Z</cp:lastPrinted>
  <dcterms:created xsi:type="dcterms:W3CDTF">2021-11-15T12:56:56Z</dcterms:created>
  <dcterms:modified xsi:type="dcterms:W3CDTF">2022-09-01T12:11:06Z</dcterms:modified>
</cp:coreProperties>
</file>