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rvin\Documents\Budget FY 2022-23\"/>
    </mc:Choice>
  </mc:AlternateContent>
  <bookViews>
    <workbookView xWindow="0" yWindow="0" windowWidth="28800" windowHeight="14415"/>
  </bookViews>
  <sheets>
    <sheet name="Support Staff Scale" sheetId="1" r:id="rId1"/>
    <sheet name="Teacher Scale" sheetId="2" r:id="rId2"/>
    <sheet name="Bus Driver Scale" sheetId="3" r:id="rId3"/>
    <sheet name="Admin Scale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4" l="1"/>
  <c r="D44" i="1" l="1"/>
  <c r="L18" i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I13" i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N10" i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F10" i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G8" i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F8" i="1"/>
  <c r="F9" i="1" s="1"/>
  <c r="M7" i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L7" i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K7" i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G7" i="1"/>
  <c r="F7" i="1"/>
  <c r="B7" i="1"/>
  <c r="B8" i="1" s="1"/>
  <c r="C8" i="1" s="1"/>
  <c r="D8" i="1" s="1"/>
  <c r="E8" i="1" s="1"/>
  <c r="M6" i="1"/>
  <c r="L6" i="1"/>
  <c r="K6" i="1"/>
  <c r="J6" i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I6" i="1"/>
  <c r="I7" i="1" s="1"/>
  <c r="I8" i="1" s="1"/>
  <c r="I9" i="1" s="1"/>
  <c r="I10" i="1" s="1"/>
  <c r="I11" i="1" s="1"/>
  <c r="I12" i="1" s="1"/>
  <c r="H6" i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G6" i="1"/>
  <c r="F6" i="1"/>
  <c r="B6" i="1"/>
  <c r="C6" i="1" s="1"/>
  <c r="D6" i="1" s="1"/>
  <c r="E6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N5" i="1"/>
  <c r="N6" i="1" s="1"/>
  <c r="N7" i="1" s="1"/>
  <c r="N8" i="1" s="1"/>
  <c r="N9" i="1" s="1"/>
  <c r="M5" i="1"/>
  <c r="L5" i="1"/>
  <c r="C5" i="1"/>
  <c r="D5" i="1" s="1"/>
  <c r="C7" i="1" l="1"/>
  <c r="D7" i="1" s="1"/>
  <c r="E7" i="1" s="1"/>
  <c r="B9" i="1"/>
  <c r="C37" i="3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D34" i="2"/>
  <c r="B10" i="1" l="1"/>
  <c r="C9" i="1"/>
  <c r="D9" i="1" s="1"/>
  <c r="E9" i="1" s="1"/>
  <c r="C36" i="3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E8" i="3"/>
  <c r="C8" i="3" s="1"/>
  <c r="A8" i="3"/>
  <c r="E7" i="3"/>
  <c r="C7" i="3"/>
  <c r="A7" i="3"/>
  <c r="C6" i="3"/>
  <c r="K40" i="2"/>
  <c r="I40" i="2"/>
  <c r="G40" i="2"/>
  <c r="F40" i="2"/>
  <c r="E40" i="2"/>
  <c r="E39" i="2"/>
  <c r="E38" i="2"/>
  <c r="E37" i="2"/>
  <c r="E36" i="2"/>
  <c r="D36" i="2"/>
  <c r="K36" i="2" s="1"/>
  <c r="K35" i="2"/>
  <c r="I35" i="2"/>
  <c r="G35" i="2"/>
  <c r="F35" i="2"/>
  <c r="E35" i="2"/>
  <c r="K34" i="2"/>
  <c r="I34" i="2"/>
  <c r="G34" i="2"/>
  <c r="F34" i="2"/>
  <c r="E34" i="2"/>
  <c r="E33" i="2"/>
  <c r="E32" i="2"/>
  <c r="K31" i="2"/>
  <c r="I31" i="2"/>
  <c r="G31" i="2"/>
  <c r="F31" i="2"/>
  <c r="E31" i="2"/>
  <c r="D31" i="2"/>
  <c r="D32" i="2" s="1"/>
  <c r="K30" i="2"/>
  <c r="I30" i="2"/>
  <c r="G30" i="2"/>
  <c r="F30" i="2"/>
  <c r="E30" i="2"/>
  <c r="E29" i="2"/>
  <c r="E28" i="2"/>
  <c r="E27" i="2"/>
  <c r="E26" i="2"/>
  <c r="E25" i="2"/>
  <c r="K24" i="2"/>
  <c r="I24" i="2"/>
  <c r="E24" i="2"/>
  <c r="E23" i="2"/>
  <c r="E22" i="2"/>
  <c r="E21" i="2"/>
  <c r="E20" i="2"/>
  <c r="I19" i="2"/>
  <c r="E19" i="2"/>
  <c r="E18" i="2"/>
  <c r="E17" i="2"/>
  <c r="E16" i="2"/>
  <c r="E15" i="2"/>
  <c r="E14" i="2"/>
  <c r="I13" i="2"/>
  <c r="E13" i="2"/>
  <c r="E12" i="2"/>
  <c r="I11" i="2"/>
  <c r="E11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K10" i="2"/>
  <c r="I10" i="2"/>
  <c r="E10" i="2"/>
  <c r="D10" i="2"/>
  <c r="G10" i="2" s="1"/>
  <c r="C10" i="2"/>
  <c r="C10" i="1" l="1"/>
  <c r="D10" i="1" s="1"/>
  <c r="E10" i="1" s="1"/>
  <c r="B11" i="1"/>
  <c r="E9" i="3"/>
  <c r="D33" i="2"/>
  <c r="K32" i="2"/>
  <c r="I32" i="2"/>
  <c r="F32" i="2"/>
  <c r="G32" i="2"/>
  <c r="D37" i="2"/>
  <c r="F36" i="2"/>
  <c r="I36" i="2"/>
  <c r="D11" i="2"/>
  <c r="F10" i="2"/>
  <c r="G36" i="2"/>
  <c r="B12" i="1" l="1"/>
  <c r="C11" i="1"/>
  <c r="D11" i="1" s="1"/>
  <c r="E11" i="1" s="1"/>
  <c r="E10" i="3"/>
  <c r="C9" i="3"/>
  <c r="K37" i="2"/>
  <c r="I37" i="2"/>
  <c r="F37" i="2"/>
  <c r="G37" i="2"/>
  <c r="D38" i="2"/>
  <c r="G11" i="2"/>
  <c r="F11" i="2"/>
  <c r="D12" i="2"/>
  <c r="K11" i="2"/>
  <c r="K33" i="2"/>
  <c r="I33" i="2"/>
  <c r="G33" i="2"/>
  <c r="F33" i="2"/>
  <c r="C12" i="1" l="1"/>
  <c r="D12" i="1" s="1"/>
  <c r="E12" i="1" s="1"/>
  <c r="B13" i="1"/>
  <c r="E11" i="3"/>
  <c r="C10" i="3"/>
  <c r="G12" i="2"/>
  <c r="F12" i="2"/>
  <c r="D13" i="2"/>
  <c r="K12" i="2"/>
  <c r="I38" i="2"/>
  <c r="G38" i="2"/>
  <c r="F38" i="2"/>
  <c r="D39" i="2"/>
  <c r="K38" i="2"/>
  <c r="B14" i="1" l="1"/>
  <c r="C13" i="1"/>
  <c r="D13" i="1" s="1"/>
  <c r="E13" i="1" s="1"/>
  <c r="C11" i="3"/>
  <c r="E12" i="3"/>
  <c r="G13" i="2"/>
  <c r="D14" i="2"/>
  <c r="K13" i="2"/>
  <c r="F13" i="2"/>
  <c r="K39" i="2"/>
  <c r="G39" i="2"/>
  <c r="F39" i="2"/>
  <c r="C14" i="1" l="1"/>
  <c r="D14" i="1" s="1"/>
  <c r="E14" i="1" s="1"/>
  <c r="B15" i="1"/>
  <c r="E13" i="3"/>
  <c r="C12" i="3"/>
  <c r="G14" i="2"/>
  <c r="F14" i="2"/>
  <c r="D15" i="2"/>
  <c r="K14" i="2"/>
  <c r="B16" i="1" l="1"/>
  <c r="C15" i="1"/>
  <c r="D15" i="1" s="1"/>
  <c r="E15" i="1" s="1"/>
  <c r="C13" i="3"/>
  <c r="E14" i="3"/>
  <c r="G15" i="2"/>
  <c r="F15" i="2"/>
  <c r="D16" i="2"/>
  <c r="K15" i="2"/>
  <c r="C16" i="1" l="1"/>
  <c r="D16" i="1" s="1"/>
  <c r="E16" i="1" s="1"/>
  <c r="B17" i="1"/>
  <c r="E15" i="3"/>
  <c r="C14" i="3"/>
  <c r="G16" i="2"/>
  <c r="F16" i="2"/>
  <c r="D17" i="2"/>
  <c r="K16" i="2"/>
  <c r="B18" i="1" l="1"/>
  <c r="C17" i="1"/>
  <c r="D17" i="1" s="1"/>
  <c r="E17" i="1" s="1"/>
  <c r="E16" i="3"/>
  <c r="C15" i="3"/>
  <c r="G17" i="2"/>
  <c r="K17" i="2"/>
  <c r="F17" i="2"/>
  <c r="D18" i="2"/>
  <c r="B19" i="1" l="1"/>
  <c r="C18" i="1"/>
  <c r="D18" i="1" s="1"/>
  <c r="E18" i="1" s="1"/>
  <c r="C16" i="3"/>
  <c r="E17" i="3"/>
  <c r="G18" i="2"/>
  <c r="F18" i="2"/>
  <c r="D19" i="2"/>
  <c r="K18" i="2"/>
  <c r="C19" i="1" l="1"/>
  <c r="D19" i="1" s="1"/>
  <c r="E19" i="1" s="1"/>
  <c r="B20" i="1"/>
  <c r="E18" i="3"/>
  <c r="C17" i="3"/>
  <c r="F19" i="2"/>
  <c r="D20" i="2"/>
  <c r="C20" i="1" l="1"/>
  <c r="D20" i="1" s="1"/>
  <c r="E20" i="1" s="1"/>
  <c r="B21" i="1"/>
  <c r="E19" i="3"/>
  <c r="C18" i="3"/>
  <c r="K20" i="2"/>
  <c r="I20" i="2"/>
  <c r="G20" i="2"/>
  <c r="F20" i="2"/>
  <c r="D21" i="2"/>
  <c r="C21" i="1" l="1"/>
  <c r="D21" i="1" s="1"/>
  <c r="E21" i="1" s="1"/>
  <c r="B22" i="1"/>
  <c r="E20" i="3"/>
  <c r="C19" i="3"/>
  <c r="K21" i="2"/>
  <c r="I21" i="2"/>
  <c r="G21" i="2"/>
  <c r="F21" i="2"/>
  <c r="D22" i="2"/>
  <c r="B23" i="1" l="1"/>
  <c r="C22" i="1"/>
  <c r="D22" i="1" s="1"/>
  <c r="E22" i="1" s="1"/>
  <c r="E21" i="3"/>
  <c r="C20" i="3"/>
  <c r="I22" i="2"/>
  <c r="G22" i="2"/>
  <c r="K22" i="2"/>
  <c r="F22" i="2"/>
  <c r="D23" i="2"/>
  <c r="C23" i="1" l="1"/>
  <c r="D23" i="1" s="1"/>
  <c r="E23" i="1" s="1"/>
  <c r="B24" i="1"/>
  <c r="C21" i="3"/>
  <c r="E22" i="3"/>
  <c r="I23" i="2"/>
  <c r="G23" i="2"/>
  <c r="F23" i="2"/>
  <c r="D24" i="2"/>
  <c r="K23" i="2"/>
  <c r="C24" i="1" l="1"/>
  <c r="D24" i="1" s="1"/>
  <c r="E24" i="1" s="1"/>
  <c r="B25" i="1"/>
  <c r="E23" i="3"/>
  <c r="C22" i="3"/>
  <c r="F24" i="2"/>
  <c r="D25" i="2"/>
  <c r="C25" i="1" l="1"/>
  <c r="D25" i="1" s="1"/>
  <c r="E25" i="1" s="1"/>
  <c r="B26" i="1"/>
  <c r="C23" i="3"/>
  <c r="E24" i="3"/>
  <c r="I25" i="2"/>
  <c r="D26" i="2"/>
  <c r="K25" i="2"/>
  <c r="G25" i="2"/>
  <c r="F25" i="2"/>
  <c r="B27" i="1" l="1"/>
  <c r="C26" i="1"/>
  <c r="D26" i="1" s="1"/>
  <c r="E26" i="1" s="1"/>
  <c r="C24" i="3"/>
  <c r="E25" i="3"/>
  <c r="I26" i="2"/>
  <c r="G26" i="2"/>
  <c r="F26" i="2"/>
  <c r="D27" i="2"/>
  <c r="K26" i="2"/>
  <c r="C27" i="1" l="1"/>
  <c r="D27" i="1" s="1"/>
  <c r="E27" i="1" s="1"/>
  <c r="B28" i="1"/>
  <c r="E26" i="3"/>
  <c r="C25" i="3"/>
  <c r="G27" i="2"/>
  <c r="F27" i="2"/>
  <c r="D28" i="2"/>
  <c r="I27" i="2"/>
  <c r="K27" i="2"/>
  <c r="C28" i="1" l="1"/>
  <c r="D28" i="1" s="1"/>
  <c r="E28" i="1" s="1"/>
  <c r="B29" i="1"/>
  <c r="E27" i="3"/>
  <c r="C26" i="3"/>
  <c r="F28" i="2"/>
  <c r="D29" i="2"/>
  <c r="K28" i="2"/>
  <c r="G28" i="2"/>
  <c r="I28" i="2"/>
  <c r="C29" i="1" l="1"/>
  <c r="D29" i="1" s="1"/>
  <c r="E29" i="1" s="1"/>
  <c r="B30" i="1"/>
  <c r="C27" i="3"/>
  <c r="E28" i="3"/>
  <c r="K29" i="2"/>
  <c r="F29" i="2"/>
  <c r="B31" i="1" l="1"/>
  <c r="C30" i="1"/>
  <c r="D30" i="1" s="1"/>
  <c r="E30" i="1" s="1"/>
  <c r="E29" i="3"/>
  <c r="C28" i="3"/>
  <c r="C31" i="1" l="1"/>
  <c r="D31" i="1" s="1"/>
  <c r="E31" i="1" s="1"/>
  <c r="B32" i="1"/>
  <c r="C29" i="3"/>
  <c r="E30" i="3"/>
  <c r="C32" i="1" l="1"/>
  <c r="D32" i="1" s="1"/>
  <c r="E32" i="1" s="1"/>
  <c r="B33" i="1"/>
  <c r="E31" i="3"/>
  <c r="C30" i="3"/>
  <c r="B34" i="1" l="1"/>
  <c r="C33" i="1"/>
  <c r="D33" i="1" s="1"/>
  <c r="E33" i="1" s="1"/>
  <c r="E32" i="3"/>
  <c r="C31" i="3"/>
  <c r="B35" i="1" l="1"/>
  <c r="C34" i="1"/>
  <c r="D34" i="1" s="1"/>
  <c r="E34" i="1" s="1"/>
  <c r="C32" i="3"/>
  <c r="E33" i="3"/>
  <c r="B36" i="1" l="1"/>
  <c r="C35" i="1"/>
  <c r="D35" i="1" s="1"/>
  <c r="E35" i="1" s="1"/>
  <c r="E34" i="3"/>
  <c r="C33" i="3"/>
  <c r="C36" i="1" l="1"/>
  <c r="D36" i="1" s="1"/>
  <c r="E36" i="1" s="1"/>
  <c r="B37" i="1"/>
  <c r="E35" i="3"/>
  <c r="C35" i="3" s="1"/>
  <c r="C34" i="3"/>
  <c r="B38" i="1" l="1"/>
  <c r="C37" i="1"/>
  <c r="D37" i="1" s="1"/>
  <c r="E37" i="1" s="1"/>
  <c r="B39" i="1" l="1"/>
  <c r="C38" i="1"/>
  <c r="D38" i="1" s="1"/>
  <c r="E38" i="1" s="1"/>
  <c r="B40" i="1" l="1"/>
  <c r="C39" i="1"/>
  <c r="D39" i="1" s="1"/>
  <c r="E39" i="1" s="1"/>
  <c r="C40" i="1" l="1"/>
  <c r="D40" i="1" s="1"/>
  <c r="E40" i="1" s="1"/>
  <c r="B41" i="1"/>
  <c r="B42" i="1" l="1"/>
  <c r="C41" i="1"/>
  <c r="D41" i="1" s="1"/>
  <c r="E41" i="1" s="1"/>
  <c r="B43" i="1" l="1"/>
  <c r="C42" i="1"/>
  <c r="D42" i="1" s="1"/>
  <c r="E42" i="1" s="1"/>
  <c r="C43" i="1" l="1"/>
  <c r="D43" i="1" s="1"/>
  <c r="E43" i="1" s="1"/>
  <c r="B44" i="1"/>
</calcChain>
</file>

<file path=xl/sharedStrings.xml><?xml version="1.0" encoding="utf-8"?>
<sst xmlns="http://schemas.openxmlformats.org/spreadsheetml/2006/main" count="115" uniqueCount="73">
  <si>
    <t>Nelson County Public Schools</t>
  </si>
  <si>
    <t>Proposed Support Staff Scale</t>
  </si>
  <si>
    <t>For Fiscal Year 2022-2023</t>
  </si>
  <si>
    <t>STEP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</si>
  <si>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</si>
  <si>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</si>
  <si>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</si>
  <si>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</si>
  <si>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</si>
  <si>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</si>
  <si>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</si>
  <si>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</si>
  <si>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>Grade 13</t>
  </si>
  <si>
    <t>Grade 14</t>
  </si>
  <si>
    <t>Grade 15</t>
  </si>
  <si>
    <t>Grade 16</t>
  </si>
  <si>
    <t>Grade 17</t>
  </si>
  <si>
    <t>Grade 5:  Custodian I; Cafeteria Worker</t>
  </si>
  <si>
    <t>Grade 6:  Instructional Assistant; Library Secertary; Attendance Clerk</t>
  </si>
  <si>
    <t>Grade 7:  Maintenance Mechanic I; Elementary Cafeteria Assistant Manager</t>
  </si>
  <si>
    <t>Grade 8:  Auto Mechanic I; Computer Lab Assistant; ISS Supervisor; HS/MS Cafeteria Assistant Manager</t>
  </si>
  <si>
    <t>Grade 9:  Guidance Secretary; Transportation/Maintenance Secretary; Elementary Cafeteria Manager; Custodian II</t>
  </si>
  <si>
    <t>Grade 10 Lead School Secretary; Bookkeeper; Maintenance Mechanic II; Driver/Trainer</t>
  </si>
  <si>
    <t>Grade 11:  Administrative Secretary; Secondary Cafeteria Manager</t>
  </si>
  <si>
    <t>Grade 12:  Auto Mechanic II; Network Admin I; Auto Mechanic/Trainer</t>
  </si>
  <si>
    <t xml:space="preserve">Grade13: </t>
  </si>
  <si>
    <t>Grade 14:  Accounts Payable Clerk; Human Resources Assistant; Accounting Assistant/Payroll Clerk; Master Maintenance Mechanic</t>
  </si>
  <si>
    <t>Grade 15:  School Board Clerk/Admin Assistant</t>
  </si>
  <si>
    <t>Grade 16:  Network Admin II</t>
  </si>
  <si>
    <t>Grade 17: Supervisor of Child Nutrition Services; Supervisor of Maintenance, Supervisor of Transportation</t>
  </si>
  <si>
    <t>Teacher Salary Scale</t>
  </si>
  <si>
    <t>Fiscal Year 2022-2023</t>
  </si>
  <si>
    <t>COLA</t>
  </si>
  <si>
    <t xml:space="preserve"> </t>
  </si>
  <si>
    <t>Fy 2020-2021</t>
  </si>
  <si>
    <t xml:space="preserve">PERCENTAGE </t>
  </si>
  <si>
    <t>10 MONTH</t>
  </si>
  <si>
    <t>INCREASE</t>
  </si>
  <si>
    <t>11 MONTH</t>
  </si>
  <si>
    <t>12 MONTH</t>
  </si>
  <si>
    <t>SALARY W/</t>
  </si>
  <si>
    <t>SALARY WITH</t>
  </si>
  <si>
    <t>BETWEEN</t>
  </si>
  <si>
    <t>BACHELORS</t>
  </si>
  <si>
    <t>YEARS</t>
  </si>
  <si>
    <t>MASTERS</t>
  </si>
  <si>
    <t>NELSON COUNTY SCHOOL BOARD</t>
  </si>
  <si>
    <t>BUS DRIVER SALARY SCALE</t>
  </si>
  <si>
    <t>FISCAL YEAR 2022 - 2023</t>
  </si>
  <si>
    <t>YEARLY</t>
  </si>
  <si>
    <t>HOURLY</t>
  </si>
  <si>
    <t>NELSON COUNTY PUBLIC SCHOOLS</t>
  </si>
  <si>
    <t>Administrative Salary Scale</t>
  </si>
  <si>
    <t>ADMINISTRATIVE SALARY SCHEDULE</t>
  </si>
  <si>
    <t>Proposed for FY 2018/19</t>
  </si>
  <si>
    <t xml:space="preserve">Admin </t>
  </si>
  <si>
    <t>LEVEL B</t>
  </si>
  <si>
    <t>LEVEL C</t>
  </si>
  <si>
    <t>LEVEL D</t>
  </si>
  <si>
    <t>LEVEL E</t>
  </si>
  <si>
    <t>LEVEL F</t>
  </si>
  <si>
    <t>LEVEL G</t>
  </si>
  <si>
    <t>Step</t>
  </si>
  <si>
    <t>-</t>
  </si>
  <si>
    <t>Level A:  SPED Coordinator (11 MO) Behavior Specialist (11 MO)</t>
  </si>
  <si>
    <t>Level B:  School Psychologist (11 MO)</t>
  </si>
  <si>
    <t>Level C:  Elementary &amp; Middle School Assistant Principals (12 MO)</t>
  </si>
  <si>
    <t>Level D:  High School Assistant Principal (12 MO)</t>
  </si>
  <si>
    <t>Level E:  Supervisor (12 MO), Elementary Principal (12 MO), Middle School Principal (12 MO)</t>
  </si>
  <si>
    <t>Level F:  Director (12 MO), High School Principal (12 MO)</t>
  </si>
  <si>
    <t>Level G:  Assistant Superintendent (12 MO)</t>
  </si>
  <si>
    <t>former Career Step</t>
  </si>
  <si>
    <t>LEVEL A - 220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</si>
</sst>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0;###0"/>
    <numFmt numFmtId="165" formatCode="&quot;$&quot;#,##0"/>
    <numFmt numFmtId="166" formatCode="&quot;$&quot;#,##0.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8"/>
      <name val="Arial"/>
      <family val="2"/>
    </font>
    <font>
      <sz val="11"/>
      <color theme="1"/>
      <name val="Times New Roman"/>
      <family val="1"/>
    </font>
    <font>
      <sz val="12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9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14" fontId="2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4" fontId="2" fillId="0" borderId="0" xfId="0" applyNumberFormat="1" applyFont="1" applyFill="1" applyBorder="1" applyAlignment="1">
      <alignment horizontal="left" vertical="top"/>
    </xf>
    <xf numFmtId="164" fontId="4" fillId="0" borderId="2" xfId="0" applyNumberFormat="1" applyFont="1" applyFill="1" applyBorder="1" applyAlignment="1">
      <alignment horizontal="center" vertical="top" wrapText="1"/>
    </xf>
    <xf numFmtId="164" fontId="4" fillId="0" borderId="3" xfId="0" applyNumberFormat="1" applyFont="1" applyFill="1" applyBorder="1" applyAlignment="1">
      <alignment horizontal="center" vertical="top" wrapText="1"/>
    </xf>
    <xf numFmtId="3" fontId="5" fillId="0" borderId="0" xfId="0" applyNumberFormat="1" applyFont="1" applyAlignment="1" applyProtection="1">
      <alignment horizontal="right"/>
    </xf>
    <xf numFmtId="0" fontId="6" fillId="0" borderId="0" xfId="0" applyFont="1" applyAlignment="1">
      <alignment horizontal="right"/>
    </xf>
    <xf numFmtId="10" fontId="6" fillId="0" borderId="0" xfId="0" applyNumberFormat="1" applyFont="1" applyAlignment="1">
      <alignment horizontal="right"/>
    </xf>
    <xf numFmtId="3" fontId="5" fillId="0" borderId="0" xfId="0" applyNumberFormat="1" applyFont="1" applyAlignment="1" applyProtection="1"/>
    <xf numFmtId="3" fontId="5" fillId="0" borderId="0" xfId="0" quotePrefix="1" applyNumberFormat="1" applyFont="1" applyAlignment="1" applyProtection="1">
      <alignment horizontal="right"/>
    </xf>
    <xf numFmtId="10" fontId="5" fillId="0" borderId="0" xfId="0" applyNumberFormat="1" applyFont="1" applyAlignment="1" applyProtection="1">
      <alignment horizontal="right"/>
    </xf>
    <xf numFmtId="165" fontId="6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3" fontId="8" fillId="0" borderId="0" xfId="0" applyNumberFormat="1" applyFont="1" applyAlignment="1" applyProtection="1">
      <alignment horizontal="center"/>
    </xf>
    <xf numFmtId="3" fontId="8" fillId="0" borderId="0" xfId="0" quotePrefix="1" applyNumberFormat="1" applyFont="1" applyAlignment="1" applyProtection="1">
      <alignment horizontal="center"/>
    </xf>
    <xf numFmtId="10" fontId="8" fillId="0" borderId="0" xfId="0" applyNumberFormat="1" applyFont="1" applyAlignment="1" applyProtection="1">
      <alignment horizontal="center"/>
    </xf>
    <xf numFmtId="0" fontId="1" fillId="0" borderId="0" xfId="0" applyFont="1" applyAlignment="1">
      <alignment horizontal="center"/>
    </xf>
    <xf numFmtId="3" fontId="8" fillId="0" borderId="4" xfId="0" applyNumberFormat="1" applyFont="1" applyBorder="1" applyAlignment="1" applyProtection="1">
      <alignment horizontal="center"/>
    </xf>
    <xf numFmtId="3" fontId="8" fillId="0" borderId="4" xfId="0" quotePrefix="1" applyNumberFormat="1" applyFont="1" applyBorder="1" applyAlignment="1" applyProtection="1">
      <alignment horizontal="center"/>
    </xf>
    <xf numFmtId="10" fontId="8" fillId="0" borderId="4" xfId="0" applyNumberFormat="1" applyFont="1" applyBorder="1" applyAlignment="1" applyProtection="1">
      <alignment horizontal="center"/>
    </xf>
    <xf numFmtId="0" fontId="0" fillId="0" borderId="0" xfId="0" applyAlignment="1"/>
    <xf numFmtId="14" fontId="5" fillId="0" borderId="0" xfId="0" applyNumberFormat="1" applyFont="1" applyAlignment="1" applyProtection="1">
      <alignment horizontal="right"/>
    </xf>
    <xf numFmtId="14" fontId="9" fillId="0" borderId="0" xfId="0" applyNumberFormat="1" applyFont="1" applyAlignment="1"/>
    <xf numFmtId="0" fontId="9" fillId="0" borderId="0" xfId="0" applyFont="1" applyAlignment="1"/>
    <xf numFmtId="0" fontId="10" fillId="0" borderId="0" xfId="0" applyNumberFormat="1" applyFont="1" applyAlignment="1"/>
    <xf numFmtId="0" fontId="11" fillId="0" borderId="0" xfId="0" applyNumberFormat="1" applyFont="1" applyAlignment="1"/>
    <xf numFmtId="0" fontId="10" fillId="0" borderId="0" xfId="0" applyNumberFormat="1" applyFont="1" applyAlignment="1">
      <alignment horizontal="center"/>
    </xf>
    <xf numFmtId="0" fontId="11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center" shrinkToFit="1"/>
    </xf>
    <xf numFmtId="0" fontId="10" fillId="0" borderId="0" xfId="0" applyNumberFormat="1" applyFont="1" applyAlignment="1">
      <alignment horizontal="fill"/>
    </xf>
    <xf numFmtId="3" fontId="9" fillId="0" borderId="0" xfId="0" applyNumberFormat="1" applyFont="1" applyAlignment="1"/>
    <xf numFmtId="3" fontId="10" fillId="0" borderId="0" xfId="0" applyNumberFormat="1" applyFont="1" applyAlignment="1"/>
    <xf numFmtId="0" fontId="12" fillId="0" borderId="0" xfId="0" applyFont="1"/>
    <xf numFmtId="10" fontId="12" fillId="0" borderId="0" xfId="0" applyNumberFormat="1" applyFont="1"/>
    <xf numFmtId="0" fontId="13" fillId="0" borderId="0" xfId="0" applyFont="1" applyBorder="1" applyAlignment="1"/>
    <xf numFmtId="0" fontId="13" fillId="0" borderId="0" xfId="0" applyFont="1" applyAlignment="1"/>
    <xf numFmtId="0" fontId="12" fillId="0" borderId="0" xfId="0" applyFont="1" applyAlignment="1"/>
    <xf numFmtId="0" fontId="12" fillId="0" borderId="0" xfId="0" applyFont="1" applyAlignment="1">
      <alignment wrapText="1"/>
    </xf>
    <xf numFmtId="0" fontId="14" fillId="0" borderId="0" xfId="0" applyFont="1"/>
    <xf numFmtId="10" fontId="14" fillId="0" borderId="0" xfId="0" applyNumberFormat="1" applyFont="1"/>
    <xf numFmtId="4" fontId="14" fillId="0" borderId="0" xfId="0" applyNumberFormat="1" applyFont="1" applyAlignment="1"/>
    <xf numFmtId="0" fontId="15" fillId="0" borderId="0" xfId="0" applyFont="1" applyBorder="1" applyAlignment="1"/>
    <xf numFmtId="166" fontId="14" fillId="0" borderId="0" xfId="0" applyNumberFormat="1" applyFont="1" applyAlignment="1"/>
    <xf numFmtId="0" fontId="15" fillId="0" borderId="0" xfId="0" applyFont="1" applyAlignment="1"/>
    <xf numFmtId="0" fontId="14" fillId="0" borderId="0" xfId="0" applyFont="1" applyAlignment="1"/>
    <xf numFmtId="0" fontId="14" fillId="0" borderId="0" xfId="0" applyFont="1" applyAlignment="1">
      <alignment wrapText="1"/>
    </xf>
    <xf numFmtId="4" fontId="14" fillId="0" borderId="0" xfId="0" applyNumberFormat="1" applyFont="1" applyAlignment="1">
      <alignment wrapText="1"/>
    </xf>
    <xf numFmtId="166" fontId="14" fillId="0" borderId="0" xfId="0" applyNumberFormat="1" applyFont="1" applyAlignment="1">
      <alignment wrapText="1"/>
    </xf>
    <xf numFmtId="14" fontId="12" fillId="0" borderId="0" xfId="0" applyNumberFormat="1" applyFont="1"/>
    <xf numFmtId="0" fontId="13" fillId="0" borderId="4" xfId="0" applyFont="1" applyBorder="1" applyAlignment="1"/>
    <xf numFmtId="4" fontId="16" fillId="0" borderId="0" xfId="0" applyNumberFormat="1" applyFont="1" applyFill="1" applyBorder="1" applyAlignment="1">
      <alignment horizontal="left" vertical="top"/>
    </xf>
    <xf numFmtId="0" fontId="7" fillId="0" borderId="0" xfId="0" applyFont="1" applyAlignment="1">
      <alignment horizontal="right"/>
    </xf>
    <xf numFmtId="3" fontId="7" fillId="0" borderId="0" xfId="0" applyNumberFormat="1" applyFont="1" applyAlignment="1" applyProtection="1">
      <alignment horizontal="right"/>
    </xf>
    <xf numFmtId="3" fontId="17" fillId="0" borderId="0" xfId="0" quotePrefix="1" applyNumberFormat="1" applyFont="1" applyAlignment="1" applyProtection="1">
      <alignment horizontal="center"/>
    </xf>
    <xf numFmtId="3" fontId="17" fillId="0" borderId="0" xfId="0" applyNumberFormat="1" applyFont="1" applyAlignment="1" applyProtection="1">
      <alignment horizontal="center"/>
    </xf>
    <xf numFmtId="3" fontId="17" fillId="0" borderId="4" xfId="0" applyNumberFormat="1" applyFont="1" applyBorder="1" applyAlignment="1" applyProtection="1">
      <alignment horizont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tabSelected="1" workbookViewId="0">
      <selection activeCell="N13" sqref="N13"/>
    </sheetView>
  </sheetViews>
  <sheetFormatPr defaultRowHeight="15" x14ac:dyDescent="0.25"/>
  <sheetData>
    <row r="1" spans="1:14" x14ac:dyDescent="0.25">
      <c r="A1" s="1">
        <v>44739</v>
      </c>
      <c r="B1" s="2"/>
      <c r="C1" s="2"/>
      <c r="D1" s="2"/>
      <c r="E1" s="2"/>
      <c r="F1" s="2" t="s">
        <v>0</v>
      </c>
      <c r="G1" s="2"/>
      <c r="H1" s="2"/>
      <c r="I1" s="2"/>
      <c r="J1" s="2"/>
      <c r="K1" s="2"/>
      <c r="L1" s="2"/>
      <c r="M1" s="2"/>
      <c r="N1" s="2"/>
    </row>
    <row r="2" spans="1:14" x14ac:dyDescent="0.25">
      <c r="A2" s="2"/>
      <c r="B2" s="2"/>
      <c r="C2" s="2"/>
      <c r="D2" s="2"/>
      <c r="E2" s="2"/>
      <c r="F2" s="2" t="s">
        <v>1</v>
      </c>
      <c r="G2" s="2"/>
      <c r="H2" s="2"/>
      <c r="I2" s="2"/>
      <c r="J2" s="2"/>
      <c r="K2" s="2"/>
      <c r="L2" s="2"/>
      <c r="M2" s="2"/>
      <c r="N2" s="2"/>
    </row>
    <row r="3" spans="1:14" x14ac:dyDescent="0.25">
      <c r="A3" s="2"/>
      <c r="B3" s="2"/>
      <c r="C3" s="2"/>
      <c r="D3" s="2"/>
      <c r="E3" s="2"/>
      <c r="F3" s="2" t="s">
        <v>2</v>
      </c>
      <c r="G3" s="2"/>
      <c r="H3" s="2"/>
      <c r="I3" s="2"/>
      <c r="J3" s="2"/>
      <c r="K3" s="2"/>
      <c r="L3" s="2"/>
      <c r="M3" s="2"/>
      <c r="N3" s="2"/>
    </row>
    <row r="4" spans="1:14" x14ac:dyDescent="0.25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  <c r="K4" s="3" t="s">
        <v>13</v>
      </c>
      <c r="L4" s="3" t="s">
        <v>14</v>
      </c>
      <c r="M4" s="3" t="s">
        <v>15</v>
      </c>
      <c r="N4" s="3" t="s">
        <v>16</v>
      </c>
    </row>
    <row r="5" spans="1:14" x14ac:dyDescent="0.25">
      <c r="A5" s="4">
        <v>0</v>
      </c>
      <c r="B5" s="5">
        <v>15</v>
      </c>
      <c r="C5" s="5">
        <f>SUM(B5*1.025)</f>
        <v>15.374999999999998</v>
      </c>
      <c r="D5" s="5">
        <f>SUM(C5*1.025)</f>
        <v>15.759374999999997</v>
      </c>
      <c r="E5" s="5">
        <v>16.149999999999999</v>
      </c>
      <c r="F5" s="5">
        <v>17.47</v>
      </c>
      <c r="G5" s="5">
        <v>18.47</v>
      </c>
      <c r="H5" s="5">
        <v>19.47</v>
      </c>
      <c r="I5" s="5">
        <v>20.484449999999999</v>
      </c>
      <c r="J5" s="5">
        <v>21.48</v>
      </c>
      <c r="K5" s="5">
        <v>22.49</v>
      </c>
      <c r="L5" s="5">
        <f>SUM(22.39*1.05)</f>
        <v>23.509500000000003</v>
      </c>
      <c r="M5" s="5">
        <f>SUM(28.41*1.05)</f>
        <v>29.830500000000001</v>
      </c>
      <c r="N5" s="5">
        <f>SUM(29.57*1.05)</f>
        <v>31.048500000000001</v>
      </c>
    </row>
    <row r="6" spans="1:14" x14ac:dyDescent="0.25">
      <c r="A6" s="4">
        <f>SUM(1+A5)</f>
        <v>1</v>
      </c>
      <c r="B6" s="5">
        <f>SUM(B5*1.005)</f>
        <v>15.074999999999999</v>
      </c>
      <c r="C6" s="5">
        <f t="shared" ref="C6:E44" si="0">SUM(B6*1.025)</f>
        <v>15.451874999999998</v>
      </c>
      <c r="D6" s="5">
        <f t="shared" si="0"/>
        <v>15.838171874999997</v>
      </c>
      <c r="E6" s="5">
        <f t="shared" si="0"/>
        <v>16.234126171874994</v>
      </c>
      <c r="F6" s="5">
        <f>SUM(F5*1.005)</f>
        <v>17.557349999999996</v>
      </c>
      <c r="G6" s="5">
        <f>SUM(G5*1.005)</f>
        <v>18.562349999999999</v>
      </c>
      <c r="H6" s="5">
        <f>SUM(H5*1.005)</f>
        <v>19.567349999999998</v>
      </c>
      <c r="I6" s="5">
        <f t="shared" ref="I6:N21" si="1">SUM(I5*1.005)</f>
        <v>20.586872249999995</v>
      </c>
      <c r="J6" s="5">
        <f t="shared" si="1"/>
        <v>21.587399999999999</v>
      </c>
      <c r="K6" s="5">
        <f t="shared" si="1"/>
        <v>22.602449999999997</v>
      </c>
      <c r="L6" s="5">
        <f t="shared" si="1"/>
        <v>23.6270475</v>
      </c>
      <c r="M6" s="5">
        <f t="shared" si="1"/>
        <v>29.979652499999997</v>
      </c>
      <c r="N6" s="5">
        <f t="shared" si="1"/>
        <v>31.203742499999997</v>
      </c>
    </row>
    <row r="7" spans="1:14" x14ac:dyDescent="0.25">
      <c r="A7" s="4">
        <f>SUM(1+A6)</f>
        <v>2</v>
      </c>
      <c r="B7" s="5">
        <f t="shared" ref="B7:B44" si="2">SUM(B6*1.005)</f>
        <v>15.150374999999997</v>
      </c>
      <c r="C7" s="5">
        <f t="shared" si="0"/>
        <v>15.529134374999995</v>
      </c>
      <c r="D7" s="5">
        <f t="shared" si="0"/>
        <v>15.917362734374993</v>
      </c>
      <c r="E7" s="5">
        <f t="shared" si="0"/>
        <v>16.315296802734366</v>
      </c>
      <c r="F7" s="5">
        <f t="shared" ref="F7:G22" si="3">SUM(F6*1.005)</f>
        <v>17.645136749999995</v>
      </c>
      <c r="G7" s="5">
        <f>SUM(G6*1.005)</f>
        <v>18.655161749999998</v>
      </c>
      <c r="H7" s="5">
        <f t="shared" ref="H7:K22" si="4">SUM(H6*1.005)</f>
        <v>19.665186749999997</v>
      </c>
      <c r="I7" s="5">
        <f t="shared" si="1"/>
        <v>20.689806611249992</v>
      </c>
      <c r="J7" s="5">
        <f t="shared" si="1"/>
        <v>21.695336999999995</v>
      </c>
      <c r="K7" s="5">
        <f t="shared" si="1"/>
        <v>22.715462249999995</v>
      </c>
      <c r="L7" s="5">
        <f t="shared" ref="L7:N22" si="5">SUM(L6*1.005)</f>
        <v>23.745182737499999</v>
      </c>
      <c r="M7" s="5">
        <f t="shared" si="5"/>
        <v>30.129550762499992</v>
      </c>
      <c r="N7" s="5">
        <f t="shared" si="5"/>
        <v>31.359761212499993</v>
      </c>
    </row>
    <row r="8" spans="1:14" x14ac:dyDescent="0.25">
      <c r="A8" s="4">
        <f>SUM(1+A7)</f>
        <v>3</v>
      </c>
      <c r="B8" s="5">
        <f t="shared" si="2"/>
        <v>15.226126874999995</v>
      </c>
      <c r="C8" s="5">
        <f t="shared" si="0"/>
        <v>15.606780046874993</v>
      </c>
      <c r="D8" s="5">
        <f t="shared" si="0"/>
        <v>15.996949548046867</v>
      </c>
      <c r="E8" s="5">
        <f t="shared" si="0"/>
        <v>16.396873286748036</v>
      </c>
      <c r="F8" s="5">
        <f t="shared" si="3"/>
        <v>17.733362433749992</v>
      </c>
      <c r="G8" s="5">
        <f t="shared" si="3"/>
        <v>18.748437558749995</v>
      </c>
      <c r="H8" s="5">
        <f t="shared" si="4"/>
        <v>19.763512683749994</v>
      </c>
      <c r="I8" s="5">
        <f t="shared" si="1"/>
        <v>20.793255644306239</v>
      </c>
      <c r="J8" s="5">
        <f t="shared" si="1"/>
        <v>21.803813684999994</v>
      </c>
      <c r="K8" s="5">
        <f t="shared" si="1"/>
        <v>22.829039561249992</v>
      </c>
      <c r="L8" s="5">
        <f t="shared" si="5"/>
        <v>23.863908651187497</v>
      </c>
      <c r="M8" s="5">
        <f t="shared" si="5"/>
        <v>30.280198516312488</v>
      </c>
      <c r="N8" s="5">
        <f t="shared" si="5"/>
        <v>31.51656001856249</v>
      </c>
    </row>
    <row r="9" spans="1:14" x14ac:dyDescent="0.25">
      <c r="A9" s="4">
        <f t="shared" ref="A9:A38" si="6">SUM(1+A8)</f>
        <v>4</v>
      </c>
      <c r="B9" s="5">
        <f t="shared" si="2"/>
        <v>15.302257509374993</v>
      </c>
      <c r="C9" s="5">
        <f t="shared" si="0"/>
        <v>15.684813947109367</v>
      </c>
      <c r="D9" s="5">
        <f t="shared" si="0"/>
        <v>16.076934295787101</v>
      </c>
      <c r="E9" s="5">
        <f t="shared" si="0"/>
        <v>16.478857653181777</v>
      </c>
      <c r="F9" s="5">
        <f t="shared" si="3"/>
        <v>17.822029245918738</v>
      </c>
      <c r="G9" s="5">
        <f t="shared" si="3"/>
        <v>18.842179746543742</v>
      </c>
      <c r="H9" s="5">
        <f t="shared" si="4"/>
        <v>19.862330247168742</v>
      </c>
      <c r="I9" s="5">
        <f t="shared" si="1"/>
        <v>20.897221922527766</v>
      </c>
      <c r="J9" s="5">
        <f t="shared" si="1"/>
        <v>21.912832753424993</v>
      </c>
      <c r="K9" s="5">
        <f t="shared" si="1"/>
        <v>22.943184759056241</v>
      </c>
      <c r="L9" s="5">
        <f t="shared" si="5"/>
        <v>23.983228194443431</v>
      </c>
      <c r="M9" s="5">
        <f t="shared" si="5"/>
        <v>30.431599508894049</v>
      </c>
      <c r="N9" s="5">
        <f t="shared" si="5"/>
        <v>31.674142818655298</v>
      </c>
    </row>
    <row r="10" spans="1:14" x14ac:dyDescent="0.25">
      <c r="A10" s="4">
        <f t="shared" si="6"/>
        <v>5</v>
      </c>
      <c r="B10" s="5">
        <f t="shared" si="2"/>
        <v>15.378768796921866</v>
      </c>
      <c r="C10" s="5">
        <f t="shared" si="0"/>
        <v>15.763238016844912</v>
      </c>
      <c r="D10" s="5">
        <f t="shared" si="0"/>
        <v>16.157318967266033</v>
      </c>
      <c r="E10" s="5">
        <f t="shared" si="0"/>
        <v>16.561251941447683</v>
      </c>
      <c r="F10" s="5">
        <f t="shared" si="3"/>
        <v>17.911139392148332</v>
      </c>
      <c r="G10" s="5">
        <f t="shared" si="3"/>
        <v>18.936390645276457</v>
      </c>
      <c r="H10" s="5">
        <f t="shared" si="4"/>
        <v>19.961641898404583</v>
      </c>
      <c r="I10" s="5">
        <f t="shared" si="1"/>
        <v>21.001708032140403</v>
      </c>
      <c r="J10" s="5">
        <f t="shared" si="1"/>
        <v>22.022396917192115</v>
      </c>
      <c r="K10" s="5">
        <f t="shared" si="1"/>
        <v>23.057900682851518</v>
      </c>
      <c r="L10" s="5">
        <f t="shared" si="5"/>
        <v>24.103144335415646</v>
      </c>
      <c r="M10" s="5">
        <f t="shared" si="5"/>
        <v>30.583757506438516</v>
      </c>
      <c r="N10" s="5">
        <f t="shared" si="5"/>
        <v>31.832513532748571</v>
      </c>
    </row>
    <row r="11" spans="1:14" x14ac:dyDescent="0.25">
      <c r="A11" s="4">
        <f t="shared" si="6"/>
        <v>6</v>
      </c>
      <c r="B11" s="5">
        <f t="shared" si="2"/>
        <v>15.455662640906475</v>
      </c>
      <c r="C11" s="5">
        <f t="shared" si="0"/>
        <v>15.842054206929136</v>
      </c>
      <c r="D11" s="5">
        <f t="shared" si="0"/>
        <v>16.238105562102362</v>
      </c>
      <c r="E11" s="5">
        <f t="shared" si="0"/>
        <v>16.64405820115492</v>
      </c>
      <c r="F11" s="5">
        <f t="shared" si="3"/>
        <v>18.000695089109072</v>
      </c>
      <c r="G11" s="5">
        <f t="shared" si="3"/>
        <v>19.031072598502838</v>
      </c>
      <c r="H11" s="5">
        <f t="shared" si="4"/>
        <v>20.061450107896604</v>
      </c>
      <c r="I11" s="5">
        <f t="shared" si="1"/>
        <v>21.106716572301103</v>
      </c>
      <c r="J11" s="5">
        <f t="shared" si="1"/>
        <v>22.132508901778074</v>
      </c>
      <c r="K11" s="5">
        <f t="shared" si="1"/>
        <v>23.173190186265774</v>
      </c>
      <c r="L11" s="5">
        <f t="shared" si="5"/>
        <v>24.223660057092722</v>
      </c>
      <c r="M11" s="5">
        <f t="shared" si="5"/>
        <v>30.736676293970707</v>
      </c>
      <c r="N11" s="5">
        <f t="shared" si="5"/>
        <v>31.99167610041231</v>
      </c>
    </row>
    <row r="12" spans="1:14" x14ac:dyDescent="0.25">
      <c r="A12" s="4">
        <f t="shared" si="6"/>
        <v>7</v>
      </c>
      <c r="B12" s="5">
        <f t="shared" si="2"/>
        <v>15.532940954111005</v>
      </c>
      <c r="C12" s="5">
        <f t="shared" si="0"/>
        <v>15.92126447796378</v>
      </c>
      <c r="D12" s="5">
        <f t="shared" si="0"/>
        <v>16.319296089912871</v>
      </c>
      <c r="E12" s="5">
        <f t="shared" si="0"/>
        <v>16.727278492160693</v>
      </c>
      <c r="F12" s="5">
        <f t="shared" si="3"/>
        <v>18.090698564554614</v>
      </c>
      <c r="G12" s="5">
        <f t="shared" si="3"/>
        <v>19.126227961495349</v>
      </c>
      <c r="H12" s="5">
        <f t="shared" si="4"/>
        <v>20.161757358436084</v>
      </c>
      <c r="I12" s="5">
        <f t="shared" si="1"/>
        <v>21.212250155162607</v>
      </c>
      <c r="J12" s="5">
        <f t="shared" si="1"/>
        <v>22.243171446286961</v>
      </c>
      <c r="K12" s="5">
        <f t="shared" si="1"/>
        <v>23.2890561371971</v>
      </c>
      <c r="L12" s="5">
        <f t="shared" si="5"/>
        <v>24.344778357378182</v>
      </c>
      <c r="M12" s="5">
        <f t="shared" si="5"/>
        <v>30.890359675440557</v>
      </c>
      <c r="N12" s="5">
        <f t="shared" si="5"/>
        <v>32.151634480914367</v>
      </c>
    </row>
    <row r="13" spans="1:14" x14ac:dyDescent="0.25">
      <c r="A13" s="4">
        <f t="shared" si="6"/>
        <v>8</v>
      </c>
      <c r="B13" s="5">
        <f t="shared" si="2"/>
        <v>15.610605658881559</v>
      </c>
      <c r="C13" s="5">
        <f t="shared" si="0"/>
        <v>16.000870800353596</v>
      </c>
      <c r="D13" s="5">
        <f t="shared" si="0"/>
        <v>16.400892570362434</v>
      </c>
      <c r="E13" s="5">
        <f t="shared" si="0"/>
        <v>16.810914884621493</v>
      </c>
      <c r="F13" s="5">
        <f t="shared" si="3"/>
        <v>18.181152057377385</v>
      </c>
      <c r="G13" s="5">
        <f t="shared" si="3"/>
        <v>19.221859101302822</v>
      </c>
      <c r="H13" s="5">
        <f t="shared" si="4"/>
        <v>20.262566145228263</v>
      </c>
      <c r="I13" s="5">
        <f t="shared" si="1"/>
        <v>21.318311405938417</v>
      </c>
      <c r="J13" s="5">
        <f t="shared" si="1"/>
        <v>22.354387303518394</v>
      </c>
      <c r="K13" s="5">
        <f t="shared" si="1"/>
        <v>23.405501417883084</v>
      </c>
      <c r="L13" s="5">
        <f t="shared" si="5"/>
        <v>24.466502249165071</v>
      </c>
      <c r="M13" s="5">
        <f t="shared" si="5"/>
        <v>31.044811473817756</v>
      </c>
      <c r="N13" s="5">
        <f t="shared" si="5"/>
        <v>32.312392653318938</v>
      </c>
    </row>
    <row r="14" spans="1:14" x14ac:dyDescent="0.25">
      <c r="A14" s="4">
        <f t="shared" si="6"/>
        <v>9</v>
      </c>
      <c r="B14" s="5">
        <f t="shared" si="2"/>
        <v>15.688658687175964</v>
      </c>
      <c r="C14" s="5">
        <f t="shared" si="0"/>
        <v>16.080875154355361</v>
      </c>
      <c r="D14" s="5">
        <f t="shared" si="0"/>
        <v>16.482897033214243</v>
      </c>
      <c r="E14" s="5">
        <f t="shared" si="0"/>
        <v>16.894969459044599</v>
      </c>
      <c r="F14" s="5">
        <f t="shared" si="3"/>
        <v>18.272057817664269</v>
      </c>
      <c r="G14" s="5">
        <f t="shared" si="3"/>
        <v>19.317968396809334</v>
      </c>
      <c r="H14" s="5">
        <f t="shared" si="4"/>
        <v>20.363878975954403</v>
      </c>
      <c r="I14" s="5">
        <f t="shared" si="1"/>
        <v>21.424902962968108</v>
      </c>
      <c r="J14" s="5">
        <f t="shared" si="1"/>
        <v>22.466159240035982</v>
      </c>
      <c r="K14" s="5">
        <f t="shared" si="1"/>
        <v>23.522528924972498</v>
      </c>
      <c r="L14" s="5">
        <f t="shared" si="5"/>
        <v>24.588834760410894</v>
      </c>
      <c r="M14" s="5">
        <f t="shared" si="5"/>
        <v>31.200035531186842</v>
      </c>
      <c r="N14" s="5">
        <f t="shared" si="5"/>
        <v>32.47395461658553</v>
      </c>
    </row>
    <row r="15" spans="1:14" x14ac:dyDescent="0.25">
      <c r="A15" s="4">
        <f t="shared" si="6"/>
        <v>10</v>
      </c>
      <c r="B15" s="5">
        <f t="shared" si="2"/>
        <v>15.767101980611843</v>
      </c>
      <c r="C15" s="5">
        <f t="shared" si="0"/>
        <v>16.161279530127139</v>
      </c>
      <c r="D15" s="5">
        <f t="shared" si="0"/>
        <v>16.565311518380316</v>
      </c>
      <c r="E15" s="5">
        <f t="shared" si="0"/>
        <v>16.979444306339822</v>
      </c>
      <c r="F15" s="5">
        <f t="shared" si="3"/>
        <v>18.36341810675259</v>
      </c>
      <c r="G15" s="5">
        <f t="shared" si="3"/>
        <v>19.414558238793379</v>
      </c>
      <c r="H15" s="5">
        <f t="shared" si="4"/>
        <v>20.465698370834172</v>
      </c>
      <c r="I15" s="5">
        <f t="shared" si="1"/>
        <v>21.532027477782947</v>
      </c>
      <c r="J15" s="5">
        <f t="shared" si="1"/>
        <v>22.578490036236158</v>
      </c>
      <c r="K15" s="5">
        <f t="shared" si="1"/>
        <v>23.640141569597358</v>
      </c>
      <c r="L15" s="5">
        <f t="shared" si="5"/>
        <v>24.711778934212944</v>
      </c>
      <c r="M15" s="5">
        <f t="shared" si="5"/>
        <v>31.356035708842771</v>
      </c>
      <c r="N15" s="5">
        <f t="shared" si="5"/>
        <v>32.636324389668452</v>
      </c>
    </row>
    <row r="16" spans="1:14" x14ac:dyDescent="0.25">
      <c r="A16" s="4">
        <f t="shared" si="6"/>
        <v>11</v>
      </c>
      <c r="B16" s="5">
        <f t="shared" si="2"/>
        <v>15.845937490514901</v>
      </c>
      <c r="C16" s="5">
        <f t="shared" si="0"/>
        <v>16.242085927777772</v>
      </c>
      <c r="D16" s="5">
        <f t="shared" si="0"/>
        <v>16.648138075972216</v>
      </c>
      <c r="E16" s="5">
        <f t="shared" si="0"/>
        <v>17.06434152787152</v>
      </c>
      <c r="F16" s="5">
        <f t="shared" si="3"/>
        <v>18.455235197286353</v>
      </c>
      <c r="G16" s="5">
        <f t="shared" si="3"/>
        <v>19.511631029987345</v>
      </c>
      <c r="H16" s="5">
        <f t="shared" si="4"/>
        <v>20.568026862688342</v>
      </c>
      <c r="I16" s="5">
        <f t="shared" si="1"/>
        <v>21.639687615171859</v>
      </c>
      <c r="J16" s="5">
        <f t="shared" si="1"/>
        <v>22.691382486417336</v>
      </c>
      <c r="K16" s="5">
        <f t="shared" si="1"/>
        <v>23.75834227744534</v>
      </c>
      <c r="L16" s="5">
        <f t="shared" si="5"/>
        <v>24.835337828884008</v>
      </c>
      <c r="M16" s="5">
        <f t="shared" si="5"/>
        <v>31.512815887386981</v>
      </c>
      <c r="N16" s="5">
        <f t="shared" si="5"/>
        <v>32.799506011616792</v>
      </c>
    </row>
    <row r="17" spans="1:14" x14ac:dyDescent="0.25">
      <c r="A17" s="4">
        <f t="shared" si="6"/>
        <v>12</v>
      </c>
      <c r="B17" s="5">
        <f t="shared" si="2"/>
        <v>15.925167177967474</v>
      </c>
      <c r="C17" s="5">
        <f t="shared" si="0"/>
        <v>16.323296357416659</v>
      </c>
      <c r="D17" s="5">
        <f t="shared" si="0"/>
        <v>16.731378766352073</v>
      </c>
      <c r="E17" s="5">
        <f t="shared" si="0"/>
        <v>17.149663235510872</v>
      </c>
      <c r="F17" s="5">
        <f t="shared" si="3"/>
        <v>18.547511373272783</v>
      </c>
      <c r="G17" s="5">
        <f t="shared" si="3"/>
        <v>19.609189185137279</v>
      </c>
      <c r="H17" s="5">
        <f t="shared" si="4"/>
        <v>20.670866997001781</v>
      </c>
      <c r="I17" s="5">
        <f t="shared" si="1"/>
        <v>21.747886053247715</v>
      </c>
      <c r="J17" s="5">
        <f t="shared" si="1"/>
        <v>22.80483939884942</v>
      </c>
      <c r="K17" s="5">
        <f t="shared" si="1"/>
        <v>23.877133988832565</v>
      </c>
      <c r="L17" s="5">
        <f t="shared" si="5"/>
        <v>24.959514518028424</v>
      </c>
      <c r="M17" s="5">
        <f t="shared" si="5"/>
        <v>31.670379966823912</v>
      </c>
      <c r="N17" s="5">
        <f t="shared" si="5"/>
        <v>32.963503541674875</v>
      </c>
    </row>
    <row r="18" spans="1:14" x14ac:dyDescent="0.25">
      <c r="A18" s="4">
        <f t="shared" si="6"/>
        <v>13</v>
      </c>
      <c r="B18" s="5">
        <f t="shared" si="2"/>
        <v>16.004793013857309</v>
      </c>
      <c r="C18" s="5">
        <f t="shared" si="0"/>
        <v>16.404912839203739</v>
      </c>
      <c r="D18" s="5">
        <f t="shared" si="0"/>
        <v>16.815035660183831</v>
      </c>
      <c r="E18" s="5">
        <f t="shared" si="0"/>
        <v>17.235411551688426</v>
      </c>
      <c r="F18" s="5">
        <f t="shared" si="3"/>
        <v>18.640248930139144</v>
      </c>
      <c r="G18" s="5">
        <f t="shared" si="3"/>
        <v>19.707235131062962</v>
      </c>
      <c r="H18" s="5">
        <f t="shared" si="4"/>
        <v>20.774221331986787</v>
      </c>
      <c r="I18" s="5">
        <f t="shared" si="1"/>
        <v>21.856625483513952</v>
      </c>
      <c r="J18" s="5">
        <f t="shared" si="1"/>
        <v>22.918863595843664</v>
      </c>
      <c r="K18" s="5">
        <f t="shared" si="1"/>
        <v>23.996519658776727</v>
      </c>
      <c r="L18" s="5">
        <f t="shared" si="5"/>
        <v>25.084312090618564</v>
      </c>
      <c r="M18" s="5">
        <f t="shared" si="5"/>
        <v>31.828731866658028</v>
      </c>
      <c r="N18" s="5">
        <f t="shared" si="5"/>
        <v>33.128321059383246</v>
      </c>
    </row>
    <row r="19" spans="1:14" x14ac:dyDescent="0.25">
      <c r="A19" s="4">
        <f t="shared" si="6"/>
        <v>14</v>
      </c>
      <c r="B19" s="5">
        <f t="shared" si="2"/>
        <v>16.084816978926593</v>
      </c>
      <c r="C19" s="5">
        <f t="shared" si="0"/>
        <v>16.486937403399757</v>
      </c>
      <c r="D19" s="5">
        <f t="shared" si="0"/>
        <v>16.899110838484749</v>
      </c>
      <c r="E19" s="5">
        <f t="shared" si="0"/>
        <v>17.321588609446867</v>
      </c>
      <c r="F19" s="5">
        <f t="shared" si="3"/>
        <v>18.733450174789837</v>
      </c>
      <c r="G19" s="5">
        <f t="shared" si="3"/>
        <v>19.805771306718274</v>
      </c>
      <c r="H19" s="5">
        <f t="shared" si="4"/>
        <v>20.878092438646718</v>
      </c>
      <c r="I19" s="5">
        <f t="shared" si="1"/>
        <v>21.965908610931518</v>
      </c>
      <c r="J19" s="5">
        <f t="shared" si="1"/>
        <v>23.033457913822879</v>
      </c>
      <c r="K19" s="5">
        <f t="shared" si="1"/>
        <v>24.116502257070607</v>
      </c>
      <c r="L19" s="5">
        <f t="shared" si="5"/>
        <v>25.209733651071655</v>
      </c>
      <c r="M19" s="5">
        <f t="shared" si="5"/>
        <v>31.987875525991313</v>
      </c>
      <c r="N19" s="5">
        <f t="shared" si="5"/>
        <v>33.293962664680159</v>
      </c>
    </row>
    <row r="20" spans="1:14" x14ac:dyDescent="0.25">
      <c r="A20" s="4">
        <f t="shared" si="6"/>
        <v>15</v>
      </c>
      <c r="B20" s="5">
        <f t="shared" si="2"/>
        <v>16.165241063821224</v>
      </c>
      <c r="C20" s="5">
        <f t="shared" si="0"/>
        <v>16.569372090416753</v>
      </c>
      <c r="D20" s="5">
        <f t="shared" si="0"/>
        <v>16.983606392677171</v>
      </c>
      <c r="E20" s="5">
        <f t="shared" si="0"/>
        <v>17.408196552494097</v>
      </c>
      <c r="F20" s="5">
        <f t="shared" si="3"/>
        <v>18.827117425663783</v>
      </c>
      <c r="G20" s="5">
        <f t="shared" si="3"/>
        <v>19.904800163251863</v>
      </c>
      <c r="H20" s="5">
        <f t="shared" si="4"/>
        <v>20.982482900839948</v>
      </c>
      <c r="I20" s="5">
        <f t="shared" si="1"/>
        <v>22.075738153986173</v>
      </c>
      <c r="J20" s="5">
        <f t="shared" si="1"/>
        <v>23.14862520339199</v>
      </c>
      <c r="K20" s="5">
        <f t="shared" si="1"/>
        <v>24.237084768355956</v>
      </c>
      <c r="L20" s="5">
        <f t="shared" si="5"/>
        <v>25.335782319327009</v>
      </c>
      <c r="M20" s="5">
        <f t="shared" si="5"/>
        <v>32.147814903621267</v>
      </c>
      <c r="N20" s="5">
        <f t="shared" si="5"/>
        <v>33.460432478003554</v>
      </c>
    </row>
    <row r="21" spans="1:14" x14ac:dyDescent="0.25">
      <c r="A21" s="4">
        <f t="shared" si="6"/>
        <v>16</v>
      </c>
      <c r="B21" s="5">
        <f t="shared" si="2"/>
        <v>16.24606726914033</v>
      </c>
      <c r="C21" s="5">
        <f t="shared" si="0"/>
        <v>16.652218950868836</v>
      </c>
      <c r="D21" s="5">
        <f t="shared" si="0"/>
        <v>17.068524424640554</v>
      </c>
      <c r="E21" s="5">
        <f t="shared" si="0"/>
        <v>17.495237535256567</v>
      </c>
      <c r="F21" s="5">
        <f t="shared" si="3"/>
        <v>18.9212530127921</v>
      </c>
      <c r="G21" s="5">
        <f t="shared" si="3"/>
        <v>20.00432416406812</v>
      </c>
      <c r="H21" s="5">
        <f t="shared" si="4"/>
        <v>21.087395315344146</v>
      </c>
      <c r="I21" s="5">
        <f t="shared" si="1"/>
        <v>22.1861168447561</v>
      </c>
      <c r="J21" s="5">
        <f t="shared" si="1"/>
        <v>23.264368329408949</v>
      </c>
      <c r="K21" s="5">
        <f t="shared" si="1"/>
        <v>24.358270192197732</v>
      </c>
      <c r="L21" s="5">
        <f t="shared" si="5"/>
        <v>25.46246123092364</v>
      </c>
      <c r="M21" s="5">
        <f t="shared" si="5"/>
        <v>32.308553978139372</v>
      </c>
      <c r="N21" s="5">
        <f t="shared" si="5"/>
        <v>33.62773464039357</v>
      </c>
    </row>
    <row r="22" spans="1:14" x14ac:dyDescent="0.25">
      <c r="A22" s="4">
        <f t="shared" si="6"/>
        <v>17</v>
      </c>
      <c r="B22" s="5">
        <f t="shared" si="2"/>
        <v>16.327297605486031</v>
      </c>
      <c r="C22" s="5">
        <f t="shared" si="0"/>
        <v>16.735480045623181</v>
      </c>
      <c r="D22" s="5">
        <f t="shared" si="0"/>
        <v>17.153867046763757</v>
      </c>
      <c r="E22" s="5">
        <f t="shared" si="0"/>
        <v>17.582713722932851</v>
      </c>
      <c r="F22" s="5">
        <f t="shared" si="3"/>
        <v>19.015859277856059</v>
      </c>
      <c r="G22" s="5">
        <f t="shared" si="3"/>
        <v>20.104345784888459</v>
      </c>
      <c r="H22" s="5">
        <f t="shared" si="4"/>
        <v>21.192832291920865</v>
      </c>
      <c r="I22" s="5">
        <f t="shared" si="4"/>
        <v>22.297047428979877</v>
      </c>
      <c r="J22" s="5">
        <f t="shared" si="4"/>
        <v>23.380690171055992</v>
      </c>
      <c r="K22" s="5">
        <f t="shared" si="4"/>
        <v>24.480061543158719</v>
      </c>
      <c r="L22" s="5">
        <f t="shared" si="5"/>
        <v>25.589773537078255</v>
      </c>
      <c r="M22" s="5">
        <f t="shared" si="5"/>
        <v>32.470096748030066</v>
      </c>
      <c r="N22" s="5">
        <f t="shared" si="5"/>
        <v>33.795873313595536</v>
      </c>
    </row>
    <row r="23" spans="1:14" x14ac:dyDescent="0.25">
      <c r="A23" s="4">
        <f t="shared" si="6"/>
        <v>18</v>
      </c>
      <c r="B23" s="5">
        <f t="shared" si="2"/>
        <v>16.408934093513459</v>
      </c>
      <c r="C23" s="5">
        <f t="shared" si="0"/>
        <v>16.819157445851292</v>
      </c>
      <c r="D23" s="5">
        <f t="shared" si="0"/>
        <v>17.239636381997574</v>
      </c>
      <c r="E23" s="5">
        <f t="shared" si="0"/>
        <v>17.670627291547511</v>
      </c>
      <c r="F23" s="5">
        <f t="shared" ref="F23:K38" si="7">SUM(F22*1.005)</f>
        <v>19.110938574245338</v>
      </c>
      <c r="G23" s="5">
        <f t="shared" si="7"/>
        <v>20.2048675138129</v>
      </c>
      <c r="H23" s="5">
        <f t="shared" si="7"/>
        <v>21.298796453380469</v>
      </c>
      <c r="I23" s="5">
        <f t="shared" si="7"/>
        <v>22.408532666124774</v>
      </c>
      <c r="J23" s="5">
        <f t="shared" si="7"/>
        <v>23.497593621911271</v>
      </c>
      <c r="K23" s="5">
        <f t="shared" si="7"/>
        <v>24.602461850874509</v>
      </c>
      <c r="L23" s="5">
        <f t="shared" ref="L23:N38" si="8">SUM(L22*1.005)</f>
        <v>25.717722404763645</v>
      </c>
      <c r="M23" s="5">
        <f t="shared" si="8"/>
        <v>32.632447231770215</v>
      </c>
      <c r="N23" s="5">
        <f t="shared" si="8"/>
        <v>33.96485268016351</v>
      </c>
    </row>
    <row r="24" spans="1:14" x14ac:dyDescent="0.25">
      <c r="A24" s="4">
        <f t="shared" si="6"/>
        <v>19</v>
      </c>
      <c r="B24" s="5">
        <f t="shared" si="2"/>
        <v>16.490978763981023</v>
      </c>
      <c r="C24" s="5">
        <f t="shared" si="0"/>
        <v>16.903253233080548</v>
      </c>
      <c r="D24" s="5">
        <f t="shared" si="0"/>
        <v>17.325834563907559</v>
      </c>
      <c r="E24" s="5">
        <f t="shared" si="0"/>
        <v>17.758980428005248</v>
      </c>
      <c r="F24" s="5">
        <f t="shared" si="7"/>
        <v>19.206493267116564</v>
      </c>
      <c r="G24" s="5">
        <f t="shared" si="7"/>
        <v>20.305891851381961</v>
      </c>
      <c r="H24" s="5">
        <f t="shared" si="7"/>
        <v>21.40529043564737</v>
      </c>
      <c r="I24" s="5">
        <f t="shared" si="7"/>
        <v>22.520575329455397</v>
      </c>
      <c r="J24" s="5">
        <f t="shared" si="7"/>
        <v>23.615081590020825</v>
      </c>
      <c r="K24" s="5">
        <f t="shared" si="7"/>
        <v>24.725474160128879</v>
      </c>
      <c r="L24" s="5">
        <f t="shared" si="8"/>
        <v>25.84631101678746</v>
      </c>
      <c r="M24" s="5">
        <f t="shared" si="8"/>
        <v>32.795609467929062</v>
      </c>
      <c r="N24" s="5">
        <f t="shared" si="8"/>
        <v>34.134676943564322</v>
      </c>
    </row>
    <row r="25" spans="1:14" x14ac:dyDescent="0.25">
      <c r="A25" s="4">
        <f t="shared" si="6"/>
        <v>20</v>
      </c>
      <c r="B25" s="5">
        <f t="shared" si="2"/>
        <v>16.573433657800926</v>
      </c>
      <c r="C25" s="5">
        <f t="shared" si="0"/>
        <v>16.98776949924595</v>
      </c>
      <c r="D25" s="5">
        <f t="shared" si="0"/>
        <v>17.412463736727098</v>
      </c>
      <c r="E25" s="5">
        <f t="shared" si="0"/>
        <v>17.847775330145275</v>
      </c>
      <c r="F25" s="5">
        <f t="shared" si="7"/>
        <v>19.302525733452143</v>
      </c>
      <c r="G25" s="5">
        <f t="shared" si="7"/>
        <v>20.40742131063887</v>
      </c>
      <c r="H25" s="5">
        <f t="shared" si="7"/>
        <v>21.512316887825605</v>
      </c>
      <c r="I25" s="5">
        <f t="shared" si="7"/>
        <v>22.63317820610267</v>
      </c>
      <c r="J25" s="5">
        <f t="shared" si="7"/>
        <v>23.733156997970926</v>
      </c>
      <c r="K25" s="5">
        <f t="shared" si="7"/>
        <v>24.84910153092952</v>
      </c>
      <c r="L25" s="5">
        <f t="shared" si="8"/>
        <v>25.975542571871394</v>
      </c>
      <c r="M25" s="5">
        <f t="shared" si="8"/>
        <v>32.959587515268701</v>
      </c>
      <c r="N25" s="5">
        <f t="shared" si="8"/>
        <v>34.305350328282138</v>
      </c>
    </row>
    <row r="26" spans="1:14" x14ac:dyDescent="0.25">
      <c r="A26" s="4">
        <f t="shared" si="6"/>
        <v>21</v>
      </c>
      <c r="B26" s="5">
        <f t="shared" si="2"/>
        <v>16.656300826089929</v>
      </c>
      <c r="C26" s="5">
        <f t="shared" si="0"/>
        <v>17.072708346742175</v>
      </c>
      <c r="D26" s="5">
        <f t="shared" si="0"/>
        <v>17.499526055410726</v>
      </c>
      <c r="E26" s="5">
        <f t="shared" si="0"/>
        <v>17.937014206795993</v>
      </c>
      <c r="F26" s="5">
        <f t="shared" si="7"/>
        <v>19.399038362119402</v>
      </c>
      <c r="G26" s="5">
        <f t="shared" si="7"/>
        <v>20.509458417192061</v>
      </c>
      <c r="H26" s="5">
        <f t="shared" si="7"/>
        <v>21.61987847226473</v>
      </c>
      <c r="I26" s="5">
        <f t="shared" si="7"/>
        <v>22.746344097133182</v>
      </c>
      <c r="J26" s="5">
        <f t="shared" si="7"/>
        <v>23.851822782960777</v>
      </c>
      <c r="K26" s="5">
        <f t="shared" si="7"/>
        <v>24.973347038584166</v>
      </c>
      <c r="L26" s="5">
        <f t="shared" si="8"/>
        <v>26.105420284730748</v>
      </c>
      <c r="M26" s="5">
        <f t="shared" si="8"/>
        <v>33.12438545284504</v>
      </c>
      <c r="N26" s="5">
        <f t="shared" si="8"/>
        <v>34.476877079923547</v>
      </c>
    </row>
    <row r="27" spans="1:14" x14ac:dyDescent="0.25">
      <c r="A27" s="4">
        <f t="shared" si="6"/>
        <v>22</v>
      </c>
      <c r="B27" s="5">
        <f t="shared" si="2"/>
        <v>16.739582330220376</v>
      </c>
      <c r="C27" s="5">
        <f t="shared" si="0"/>
        <v>17.158071888475884</v>
      </c>
      <c r="D27" s="5">
        <f t="shared" si="0"/>
        <v>17.587023685687779</v>
      </c>
      <c r="E27" s="5">
        <f t="shared" si="0"/>
        <v>18.026699277829973</v>
      </c>
      <c r="F27" s="5">
        <f t="shared" si="7"/>
        <v>19.496033553929998</v>
      </c>
      <c r="G27" s="5">
        <f t="shared" si="7"/>
        <v>20.612005709278019</v>
      </c>
      <c r="H27" s="5">
        <f t="shared" si="7"/>
        <v>21.727977864626052</v>
      </c>
      <c r="I27" s="5">
        <f t="shared" si="7"/>
        <v>22.860075817618846</v>
      </c>
      <c r="J27" s="5">
        <f t="shared" si="7"/>
        <v>23.971081896875578</v>
      </c>
      <c r="K27" s="5">
        <f t="shared" si="7"/>
        <v>25.098213773777083</v>
      </c>
      <c r="L27" s="5">
        <f t="shared" si="8"/>
        <v>26.2359473861544</v>
      </c>
      <c r="M27" s="5">
        <f t="shared" si="8"/>
        <v>33.290007380109259</v>
      </c>
      <c r="N27" s="5">
        <f t="shared" si="8"/>
        <v>34.649261465323164</v>
      </c>
    </row>
    <row r="28" spans="1:14" x14ac:dyDescent="0.25">
      <c r="A28" s="4">
        <f t="shared" si="6"/>
        <v>23</v>
      </c>
      <c r="B28" s="5">
        <f t="shared" si="2"/>
        <v>16.823280241871476</v>
      </c>
      <c r="C28" s="5">
        <f t="shared" si="0"/>
        <v>17.243862247918262</v>
      </c>
      <c r="D28" s="5">
        <f t="shared" si="0"/>
        <v>17.674958804116216</v>
      </c>
      <c r="E28" s="5">
        <f t="shared" si="0"/>
        <v>18.11683277421912</v>
      </c>
      <c r="F28" s="5">
        <f t="shared" si="7"/>
        <v>19.593513721699644</v>
      </c>
      <c r="G28" s="5">
        <f t="shared" si="7"/>
        <v>20.715065737824407</v>
      </c>
      <c r="H28" s="5">
        <f t="shared" si="7"/>
        <v>21.836617753949181</v>
      </c>
      <c r="I28" s="5">
        <f t="shared" si="7"/>
        <v>22.974376196706938</v>
      </c>
      <c r="J28" s="5">
        <f t="shared" si="7"/>
        <v>24.090937306359955</v>
      </c>
      <c r="K28" s="5">
        <f t="shared" si="7"/>
        <v>25.223704842645965</v>
      </c>
      <c r="L28" s="5">
        <f t="shared" si="8"/>
        <v>26.367127123085169</v>
      </c>
      <c r="M28" s="5">
        <f t="shared" si="8"/>
        <v>33.456457417009801</v>
      </c>
      <c r="N28" s="5">
        <f t="shared" si="8"/>
        <v>34.822507772649779</v>
      </c>
    </row>
    <row r="29" spans="1:14" x14ac:dyDescent="0.25">
      <c r="A29" s="4">
        <f t="shared" si="6"/>
        <v>24</v>
      </c>
      <c r="B29" s="5">
        <f t="shared" si="2"/>
        <v>16.907396643080833</v>
      </c>
      <c r="C29" s="5">
        <f t="shared" si="0"/>
        <v>17.330081559157854</v>
      </c>
      <c r="D29" s="5">
        <f t="shared" si="0"/>
        <v>17.7633335981368</v>
      </c>
      <c r="E29" s="5">
        <f t="shared" si="0"/>
        <v>18.207416938090219</v>
      </c>
      <c r="F29" s="5">
        <f t="shared" si="7"/>
        <v>19.69148129030814</v>
      </c>
      <c r="G29" s="5">
        <f t="shared" si="7"/>
        <v>20.818641066513528</v>
      </c>
      <c r="H29" s="5">
        <f t="shared" si="7"/>
        <v>21.945800842718924</v>
      </c>
      <c r="I29" s="5">
        <f t="shared" si="7"/>
        <v>23.08924807769047</v>
      </c>
      <c r="J29" s="5">
        <f t="shared" si="7"/>
        <v>24.211391992891752</v>
      </c>
      <c r="K29" s="5">
        <f t="shared" si="7"/>
        <v>25.349823366859191</v>
      </c>
      <c r="L29" s="5">
        <f t="shared" si="8"/>
        <v>26.498962758700593</v>
      </c>
      <c r="M29" s="5">
        <f t="shared" si="8"/>
        <v>33.623739704094845</v>
      </c>
      <c r="N29" s="5">
        <f t="shared" si="8"/>
        <v>34.996620311513027</v>
      </c>
    </row>
    <row r="30" spans="1:14" x14ac:dyDescent="0.25">
      <c r="A30" s="4">
        <f t="shared" si="6"/>
        <v>25</v>
      </c>
      <c r="B30" s="5">
        <f t="shared" si="2"/>
        <v>16.991933626296234</v>
      </c>
      <c r="C30" s="5">
        <f t="shared" si="0"/>
        <v>17.416731966953638</v>
      </c>
      <c r="D30" s="5">
        <f t="shared" si="0"/>
        <v>17.852150266127477</v>
      </c>
      <c r="E30" s="5">
        <f t="shared" si="0"/>
        <v>18.298454022780664</v>
      </c>
      <c r="F30" s="5">
        <f t="shared" si="7"/>
        <v>19.789938696759677</v>
      </c>
      <c r="G30" s="5">
        <f t="shared" si="7"/>
        <v>20.922734271846092</v>
      </c>
      <c r="H30" s="5">
        <f t="shared" si="7"/>
        <v>22.055529846932515</v>
      </c>
      <c r="I30" s="5">
        <f t="shared" si="7"/>
        <v>23.204694318078921</v>
      </c>
      <c r="J30" s="5">
        <f t="shared" si="7"/>
        <v>24.332448952856208</v>
      </c>
      <c r="K30" s="5">
        <f t="shared" si="7"/>
        <v>25.476572483693484</v>
      </c>
      <c r="L30" s="5">
        <f t="shared" si="8"/>
        <v>26.631457572494092</v>
      </c>
      <c r="M30" s="5">
        <f t="shared" si="8"/>
        <v>33.791858402615318</v>
      </c>
      <c r="N30" s="5">
        <f t="shared" si="8"/>
        <v>35.171603413070585</v>
      </c>
    </row>
    <row r="31" spans="1:14" x14ac:dyDescent="0.25">
      <c r="A31" s="4">
        <f t="shared" si="6"/>
        <v>26</v>
      </c>
      <c r="B31" s="5">
        <f t="shared" si="2"/>
        <v>17.076893294427713</v>
      </c>
      <c r="C31" s="5">
        <f t="shared" si="0"/>
        <v>17.503815626788406</v>
      </c>
      <c r="D31" s="5">
        <f t="shared" si="0"/>
        <v>17.941411017458115</v>
      </c>
      <c r="E31" s="5">
        <f t="shared" si="0"/>
        <v>18.389946292894567</v>
      </c>
      <c r="F31" s="5">
        <f t="shared" si="7"/>
        <v>19.888888390243473</v>
      </c>
      <c r="G31" s="5">
        <f t="shared" si="7"/>
        <v>21.027347943205321</v>
      </c>
      <c r="H31" s="5">
        <f t="shared" si="7"/>
        <v>22.165807496167176</v>
      </c>
      <c r="I31" s="5">
        <f t="shared" si="7"/>
        <v>23.320717789669313</v>
      </c>
      <c r="J31" s="5">
        <f t="shared" si="7"/>
        <v>24.454111197620485</v>
      </c>
      <c r="K31" s="5">
        <f t="shared" si="7"/>
        <v>25.603955346111949</v>
      </c>
      <c r="L31" s="5">
        <f t="shared" si="8"/>
        <v>26.764614860356559</v>
      </c>
      <c r="M31" s="5">
        <f t="shared" si="8"/>
        <v>33.960817694628389</v>
      </c>
      <c r="N31" s="5">
        <f t="shared" si="8"/>
        <v>35.347461430135937</v>
      </c>
    </row>
    <row r="32" spans="1:14" x14ac:dyDescent="0.25">
      <c r="A32" s="4">
        <f t="shared" si="6"/>
        <v>27</v>
      </c>
      <c r="B32" s="5">
        <f t="shared" si="2"/>
        <v>17.162277760899848</v>
      </c>
      <c r="C32" s="5">
        <f t="shared" si="0"/>
        <v>17.591334704922343</v>
      </c>
      <c r="D32" s="5">
        <f t="shared" si="0"/>
        <v>18.0311180725454</v>
      </c>
      <c r="E32" s="5">
        <f t="shared" si="0"/>
        <v>18.481896024359035</v>
      </c>
      <c r="F32" s="5">
        <f t="shared" si="7"/>
        <v>19.988332832194686</v>
      </c>
      <c r="G32" s="5">
        <f t="shared" si="7"/>
        <v>21.132484682921344</v>
      </c>
      <c r="H32" s="5">
        <f t="shared" si="7"/>
        <v>22.276636533648009</v>
      </c>
      <c r="I32" s="5">
        <f t="shared" si="7"/>
        <v>23.437321378617657</v>
      </c>
      <c r="J32" s="5">
        <f t="shared" si="7"/>
        <v>24.576381753608583</v>
      </c>
      <c r="K32" s="5">
        <f t="shared" si="7"/>
        <v>25.731975122842506</v>
      </c>
      <c r="L32" s="5">
        <f t="shared" si="8"/>
        <v>26.89843793465834</v>
      </c>
      <c r="M32" s="5">
        <f t="shared" si="8"/>
        <v>34.130621783101525</v>
      </c>
      <c r="N32" s="5">
        <f t="shared" si="8"/>
        <v>35.524198737286611</v>
      </c>
    </row>
    <row r="33" spans="1:14" x14ac:dyDescent="0.25">
      <c r="A33" s="4">
        <f t="shared" si="6"/>
        <v>28</v>
      </c>
      <c r="B33" s="5">
        <f t="shared" si="2"/>
        <v>17.248089149704345</v>
      </c>
      <c r="C33" s="5">
        <f t="shared" si="0"/>
        <v>17.679291378446951</v>
      </c>
      <c r="D33" s="5">
        <f t="shared" si="0"/>
        <v>18.121273662908123</v>
      </c>
      <c r="E33" s="5">
        <f t="shared" si="0"/>
        <v>18.574305504480826</v>
      </c>
      <c r="F33" s="5">
        <f t="shared" si="7"/>
        <v>20.088274496355659</v>
      </c>
      <c r="G33" s="5">
        <f t="shared" si="7"/>
        <v>21.238147106335948</v>
      </c>
      <c r="H33" s="5">
        <f t="shared" si="7"/>
        <v>22.388019716316247</v>
      </c>
      <c r="I33" s="5">
        <f t="shared" si="7"/>
        <v>23.554507985510742</v>
      </c>
      <c r="J33" s="5">
        <f t="shared" si="7"/>
        <v>24.699263662376623</v>
      </c>
      <c r="K33" s="5">
        <f t="shared" si="7"/>
        <v>25.860634998456717</v>
      </c>
      <c r="L33" s="5">
        <f t="shared" si="8"/>
        <v>27.032930124331628</v>
      </c>
      <c r="M33" s="5">
        <f t="shared" si="8"/>
        <v>34.301274892017027</v>
      </c>
      <c r="N33" s="5">
        <f t="shared" si="8"/>
        <v>35.701819730973043</v>
      </c>
    </row>
    <row r="34" spans="1:14" x14ac:dyDescent="0.25">
      <c r="A34" s="4">
        <f t="shared" si="6"/>
        <v>29</v>
      </c>
      <c r="B34" s="5">
        <f t="shared" si="2"/>
        <v>17.334329595452864</v>
      </c>
      <c r="C34" s="5">
        <f t="shared" si="0"/>
        <v>17.767687835339185</v>
      </c>
      <c r="D34" s="5">
        <f t="shared" si="0"/>
        <v>18.211880031222663</v>
      </c>
      <c r="E34" s="5">
        <f t="shared" si="0"/>
        <v>18.667177032003227</v>
      </c>
      <c r="F34" s="5">
        <f t="shared" si="7"/>
        <v>20.188715868837434</v>
      </c>
      <c r="G34" s="5">
        <f t="shared" si="7"/>
        <v>21.344337841867624</v>
      </c>
      <c r="H34" s="5">
        <f t="shared" si="7"/>
        <v>22.499959814897824</v>
      </c>
      <c r="I34" s="5">
        <f t="shared" si="7"/>
        <v>23.672280525438293</v>
      </c>
      <c r="J34" s="5">
        <f t="shared" si="7"/>
        <v>24.822759980688502</v>
      </c>
      <c r="K34" s="5">
        <f t="shared" si="7"/>
        <v>25.989938173448998</v>
      </c>
      <c r="L34" s="5">
        <f t="shared" si="8"/>
        <v>27.168094774953282</v>
      </c>
      <c r="M34" s="5">
        <f t="shared" si="8"/>
        <v>34.472781266477106</v>
      </c>
      <c r="N34" s="5">
        <f t="shared" si="8"/>
        <v>35.880328829627906</v>
      </c>
    </row>
    <row r="35" spans="1:14" x14ac:dyDescent="0.25">
      <c r="A35" s="4">
        <f t="shared" si="6"/>
        <v>30</v>
      </c>
      <c r="B35" s="5">
        <f t="shared" si="2"/>
        <v>17.421001243430126</v>
      </c>
      <c r="C35" s="5">
        <f t="shared" si="0"/>
        <v>17.856526274515879</v>
      </c>
      <c r="D35" s="5">
        <f t="shared" si="0"/>
        <v>18.302939431378775</v>
      </c>
      <c r="E35" s="5">
        <f t="shared" si="0"/>
        <v>18.760512917163243</v>
      </c>
      <c r="F35" s="5">
        <f t="shared" si="7"/>
        <v>20.28965944818162</v>
      </c>
      <c r="G35" s="5">
        <f t="shared" si="7"/>
        <v>21.451059531076961</v>
      </c>
      <c r="H35" s="5">
        <f t="shared" si="7"/>
        <v>22.612459613972312</v>
      </c>
      <c r="I35" s="5">
        <f t="shared" si="7"/>
        <v>23.790641928065483</v>
      </c>
      <c r="J35" s="5">
        <f t="shared" si="7"/>
        <v>24.946873780591943</v>
      </c>
      <c r="K35" s="5">
        <f t="shared" si="7"/>
        <v>26.11988786431624</v>
      </c>
      <c r="L35" s="5">
        <f t="shared" si="8"/>
        <v>27.303935248828047</v>
      </c>
      <c r="M35" s="5">
        <f t="shared" si="8"/>
        <v>34.645145172809485</v>
      </c>
      <c r="N35" s="5">
        <f t="shared" si="8"/>
        <v>36.059730473776042</v>
      </c>
    </row>
    <row r="36" spans="1:14" x14ac:dyDescent="0.25">
      <c r="A36" s="4">
        <f t="shared" si="6"/>
        <v>31</v>
      </c>
      <c r="B36" s="5">
        <f t="shared" si="2"/>
        <v>17.508106249647273</v>
      </c>
      <c r="C36" s="5">
        <f t="shared" si="0"/>
        <v>17.945808905888452</v>
      </c>
      <c r="D36" s="5">
        <f t="shared" si="0"/>
        <v>18.39445412853566</v>
      </c>
      <c r="E36" s="5">
        <f t="shared" si="0"/>
        <v>18.854315481749051</v>
      </c>
      <c r="F36" s="5">
        <f t="shared" si="7"/>
        <v>20.391107745422527</v>
      </c>
      <c r="G36" s="5">
        <f t="shared" si="7"/>
        <v>21.558314828732343</v>
      </c>
      <c r="H36" s="5">
        <f t="shared" si="7"/>
        <v>22.725521912042172</v>
      </c>
      <c r="I36" s="5">
        <f t="shared" si="7"/>
        <v>23.909595137705807</v>
      </c>
      <c r="J36" s="5">
        <f t="shared" si="7"/>
        <v>25.071608149494899</v>
      </c>
      <c r="K36" s="5">
        <f t="shared" si="7"/>
        <v>26.250487303637819</v>
      </c>
      <c r="L36" s="5">
        <f t="shared" si="8"/>
        <v>27.440454925072185</v>
      </c>
      <c r="M36" s="5">
        <f t="shared" si="8"/>
        <v>34.818370898673528</v>
      </c>
      <c r="N36" s="5">
        <f t="shared" si="8"/>
        <v>36.240029126144918</v>
      </c>
    </row>
    <row r="37" spans="1:14" x14ac:dyDescent="0.25">
      <c r="A37" s="4">
        <f t="shared" si="6"/>
        <v>32</v>
      </c>
      <c r="B37" s="5">
        <f t="shared" si="2"/>
        <v>17.595646780895507</v>
      </c>
      <c r="C37" s="5">
        <f t="shared" si="0"/>
        <v>18.035537950417893</v>
      </c>
      <c r="D37" s="5">
        <f t="shared" si="0"/>
        <v>18.486426399178338</v>
      </c>
      <c r="E37" s="5">
        <f t="shared" si="0"/>
        <v>18.948587059157795</v>
      </c>
      <c r="F37" s="5">
        <f t="shared" si="7"/>
        <v>20.493063284149638</v>
      </c>
      <c r="G37" s="5">
        <f t="shared" si="7"/>
        <v>21.666106402876</v>
      </c>
      <c r="H37" s="5">
        <f t="shared" si="7"/>
        <v>22.83914952160238</v>
      </c>
      <c r="I37" s="5">
        <f t="shared" si="7"/>
        <v>24.029143113394333</v>
      </c>
      <c r="J37" s="5">
        <f t="shared" si="7"/>
        <v>25.196966190242371</v>
      </c>
      <c r="K37" s="5">
        <f t="shared" si="7"/>
        <v>26.381739740156004</v>
      </c>
      <c r="L37" s="5">
        <f t="shared" si="8"/>
        <v>27.577657199697544</v>
      </c>
      <c r="M37" s="5">
        <f t="shared" si="8"/>
        <v>34.99246275316689</v>
      </c>
      <c r="N37" s="5">
        <f t="shared" si="8"/>
        <v>36.421229271775637</v>
      </c>
    </row>
    <row r="38" spans="1:14" x14ac:dyDescent="0.25">
      <c r="A38" s="4">
        <f t="shared" si="6"/>
        <v>33</v>
      </c>
      <c r="B38" s="5">
        <f t="shared" si="2"/>
        <v>17.683625014799983</v>
      </c>
      <c r="C38" s="5">
        <f t="shared" si="0"/>
        <v>18.125715640169982</v>
      </c>
      <c r="D38" s="5">
        <f t="shared" si="0"/>
        <v>18.57885853117423</v>
      </c>
      <c r="E38" s="5">
        <f t="shared" si="0"/>
        <v>19.043329994453586</v>
      </c>
      <c r="F38" s="5">
        <f t="shared" si="7"/>
        <v>20.595528600570383</v>
      </c>
      <c r="G38" s="5">
        <f t="shared" si="7"/>
        <v>21.774436934890378</v>
      </c>
      <c r="H38" s="5">
        <f t="shared" si="7"/>
        <v>22.953345269210388</v>
      </c>
      <c r="I38" s="5">
        <f t="shared" si="7"/>
        <v>24.149288828961303</v>
      </c>
      <c r="J38" s="5">
        <f t="shared" si="7"/>
        <v>25.322951021193582</v>
      </c>
      <c r="K38" s="5">
        <f t="shared" si="7"/>
        <v>26.51364843885678</v>
      </c>
      <c r="L38" s="5">
        <f t="shared" si="8"/>
        <v>27.71554548569603</v>
      </c>
      <c r="M38" s="5">
        <f t="shared" si="8"/>
        <v>35.167425066932722</v>
      </c>
      <c r="N38" s="5">
        <f t="shared" si="8"/>
        <v>36.603335418134513</v>
      </c>
    </row>
    <row r="39" spans="1:14" x14ac:dyDescent="0.25">
      <c r="A39" s="4">
        <f>SUM(1+A38)</f>
        <v>34</v>
      </c>
      <c r="B39" s="5">
        <f t="shared" si="2"/>
        <v>17.772043139873979</v>
      </c>
      <c r="C39" s="5">
        <f t="shared" si="0"/>
        <v>18.216344218370828</v>
      </c>
      <c r="D39" s="5">
        <f t="shared" si="0"/>
        <v>18.671752823830097</v>
      </c>
      <c r="E39" s="5">
        <f t="shared" si="0"/>
        <v>19.138546644425848</v>
      </c>
      <c r="F39" s="5">
        <f t="shared" ref="F39:K44" si="9">SUM(F38*1.005)</f>
        <v>20.698506243573231</v>
      </c>
      <c r="G39" s="5">
        <f t="shared" si="9"/>
        <v>21.883309119564828</v>
      </c>
      <c r="H39" s="5">
        <f t="shared" si="9"/>
        <v>23.068111995556439</v>
      </c>
      <c r="I39" s="5">
        <f t="shared" si="9"/>
        <v>24.270035273106107</v>
      </c>
      <c r="J39" s="5">
        <f t="shared" si="9"/>
        <v>25.449565776299547</v>
      </c>
      <c r="K39" s="5">
        <f t="shared" si="9"/>
        <v>26.646216681051062</v>
      </c>
      <c r="L39" s="5">
        <f t="shared" ref="L39:N44" si="10">SUM(L38*1.005)</f>
        <v>27.854123213124506</v>
      </c>
      <c r="M39" s="5">
        <f t="shared" si="10"/>
        <v>35.343262192267382</v>
      </c>
      <c r="N39" s="5">
        <f t="shared" si="10"/>
        <v>36.786352095225183</v>
      </c>
    </row>
    <row r="40" spans="1:14" x14ac:dyDescent="0.25">
      <c r="A40" s="4">
        <f>SUM(1+A39)</f>
        <v>35</v>
      </c>
      <c r="B40" s="5">
        <f t="shared" si="2"/>
        <v>17.860903355573345</v>
      </c>
      <c r="C40" s="5">
        <f t="shared" si="0"/>
        <v>18.307425939462679</v>
      </c>
      <c r="D40" s="5">
        <f t="shared" si="0"/>
        <v>18.765111587949242</v>
      </c>
      <c r="E40" s="5">
        <f t="shared" si="0"/>
        <v>19.23423937764797</v>
      </c>
      <c r="F40" s="5">
        <f t="shared" si="9"/>
        <v>20.801998774791095</v>
      </c>
      <c r="G40" s="5">
        <f t="shared" si="9"/>
        <v>21.992725665162649</v>
      </c>
      <c r="H40" s="5">
        <f t="shared" si="9"/>
        <v>23.18345255553422</v>
      </c>
      <c r="I40" s="5">
        <f t="shared" si="9"/>
        <v>24.391385449471635</v>
      </c>
      <c r="J40" s="5">
        <f t="shared" si="9"/>
        <v>25.576813605181041</v>
      </c>
      <c r="K40" s="5">
        <f t="shared" si="9"/>
        <v>26.779447764456314</v>
      </c>
      <c r="L40" s="5">
        <f t="shared" si="10"/>
        <v>27.993393829190126</v>
      </c>
      <c r="M40" s="5">
        <f t="shared" si="10"/>
        <v>35.519978503228714</v>
      </c>
      <c r="N40" s="5">
        <f t="shared" si="10"/>
        <v>36.970283855701304</v>
      </c>
    </row>
    <row r="41" spans="1:14" x14ac:dyDescent="0.25">
      <c r="A41" s="4">
        <f>SUM(1+A40)</f>
        <v>36</v>
      </c>
      <c r="B41" s="5">
        <f t="shared" si="2"/>
        <v>17.950207872351211</v>
      </c>
      <c r="C41" s="5">
        <f t="shared" si="0"/>
        <v>18.39896306915999</v>
      </c>
      <c r="D41" s="5">
        <f t="shared" si="0"/>
        <v>18.858937145888987</v>
      </c>
      <c r="E41" s="5">
        <f t="shared" si="0"/>
        <v>19.330410574536209</v>
      </c>
      <c r="F41" s="5">
        <f t="shared" si="9"/>
        <v>20.906008768665046</v>
      </c>
      <c r="G41" s="5">
        <f t="shared" si="9"/>
        <v>22.10268929348846</v>
      </c>
      <c r="H41" s="5">
        <f t="shared" si="9"/>
        <v>23.299369818311888</v>
      </c>
      <c r="I41" s="5">
        <f t="shared" si="9"/>
        <v>24.513342376718992</v>
      </c>
      <c r="J41" s="5">
        <f t="shared" si="9"/>
        <v>25.704697673206944</v>
      </c>
      <c r="K41" s="5">
        <f t="shared" si="9"/>
        <v>26.913345003278593</v>
      </c>
      <c r="L41" s="5">
        <f t="shared" si="10"/>
        <v>28.133360798336074</v>
      </c>
      <c r="M41" s="5">
        <f t="shared" si="10"/>
        <v>35.697578395744856</v>
      </c>
      <c r="N41" s="5">
        <f t="shared" si="10"/>
        <v>37.155135274979806</v>
      </c>
    </row>
    <row r="42" spans="1:14" x14ac:dyDescent="0.25">
      <c r="A42" s="6">
        <f>SUM(1+A41)</f>
        <v>37</v>
      </c>
      <c r="B42" s="5">
        <f t="shared" si="2"/>
        <v>18.039958911712965</v>
      </c>
      <c r="C42" s="5">
        <f t="shared" si="0"/>
        <v>18.490957884505786</v>
      </c>
      <c r="D42" s="5">
        <f t="shared" si="0"/>
        <v>18.953231831618428</v>
      </c>
      <c r="E42" s="5">
        <f t="shared" si="0"/>
        <v>19.427062627408887</v>
      </c>
      <c r="F42" s="5">
        <f t="shared" si="9"/>
        <v>21.010538812508369</v>
      </c>
      <c r="G42" s="5">
        <f t="shared" si="9"/>
        <v>22.2132027399559</v>
      </c>
      <c r="H42" s="5">
        <f t="shared" si="9"/>
        <v>23.415866667403446</v>
      </c>
      <c r="I42" s="5">
        <f t="shared" si="9"/>
        <v>24.635909088602585</v>
      </c>
      <c r="J42" s="5">
        <f t="shared" si="9"/>
        <v>25.833221161572975</v>
      </c>
      <c r="K42" s="5">
        <f t="shared" si="9"/>
        <v>27.047911728294984</v>
      </c>
      <c r="L42" s="5">
        <f t="shared" si="10"/>
        <v>28.274027602327752</v>
      </c>
      <c r="M42" s="5">
        <f t="shared" si="10"/>
        <v>35.876066287723575</v>
      </c>
      <c r="N42" s="5">
        <f t="shared" si="10"/>
        <v>37.340910951354701</v>
      </c>
    </row>
    <row r="43" spans="1:14" x14ac:dyDescent="0.25">
      <c r="A43" s="7">
        <v>38</v>
      </c>
      <c r="B43" s="5">
        <f t="shared" si="2"/>
        <v>18.130158706271526</v>
      </c>
      <c r="C43" s="5">
        <f t="shared" si="0"/>
        <v>18.583412673928311</v>
      </c>
      <c r="D43" s="5">
        <f t="shared" si="0"/>
        <v>19.047997990776519</v>
      </c>
      <c r="E43" s="5">
        <f t="shared" si="0"/>
        <v>19.524197940545932</v>
      </c>
      <c r="F43" s="5">
        <f t="shared" si="9"/>
        <v>21.115591506570908</v>
      </c>
      <c r="G43" s="5">
        <v>24.28</v>
      </c>
      <c r="H43" s="53">
        <v>24.52</v>
      </c>
      <c r="I43" s="5">
        <f t="shared" si="9"/>
        <v>24.759088634045597</v>
      </c>
      <c r="J43" s="5">
        <f t="shared" si="9"/>
        <v>25.962387267380837</v>
      </c>
      <c r="K43" s="5">
        <f t="shared" si="9"/>
        <v>27.183151286936457</v>
      </c>
      <c r="L43" s="5">
        <f t="shared" si="10"/>
        <v>28.415397740339387</v>
      </c>
      <c r="M43" s="5">
        <f t="shared" si="10"/>
        <v>36.05544661916219</v>
      </c>
      <c r="N43" s="5">
        <f t="shared" si="10"/>
        <v>37.527615506111474</v>
      </c>
    </row>
    <row r="44" spans="1:14" x14ac:dyDescent="0.25">
      <c r="A44" s="7">
        <v>39</v>
      </c>
      <c r="B44" s="5">
        <f t="shared" si="2"/>
        <v>18.220809499802883</v>
      </c>
      <c r="C44" s="5">
        <v>20</v>
      </c>
      <c r="D44" s="5">
        <f t="shared" si="0"/>
        <v>20.5</v>
      </c>
      <c r="E44" s="5">
        <v>22.79</v>
      </c>
      <c r="F44" s="5">
        <v>24.18</v>
      </c>
      <c r="G44" s="5">
        <v>25.57</v>
      </c>
      <c r="H44" s="53">
        <v>25.61</v>
      </c>
      <c r="I44" s="5">
        <v>25.66</v>
      </c>
      <c r="J44" s="5">
        <f t="shared" si="9"/>
        <v>26.092199203717737</v>
      </c>
      <c r="K44" s="5">
        <f t="shared" si="9"/>
        <v>27.319067043371138</v>
      </c>
      <c r="L44" s="5">
        <f t="shared" si="10"/>
        <v>28.557474729041079</v>
      </c>
      <c r="M44" s="5">
        <f t="shared" si="10"/>
        <v>36.235723852257998</v>
      </c>
      <c r="N44" s="5">
        <f t="shared" si="10"/>
        <v>37.715253583642024</v>
      </c>
    </row>
    <row r="45" spans="1:14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x14ac:dyDescent="0.25">
      <c r="A46" s="2" t="s">
        <v>17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x14ac:dyDescent="0.25">
      <c r="A47" s="2" t="s">
        <v>18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x14ac:dyDescent="0.25">
      <c r="A48" s="2" t="s">
        <v>19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1:14" x14ac:dyDescent="0.25">
      <c r="A49" s="2" t="s">
        <v>20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25">
      <c r="A50" s="2" t="s">
        <v>21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1:14" x14ac:dyDescent="0.25">
      <c r="A51" s="2" t="s">
        <v>22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4" x14ac:dyDescent="0.25">
      <c r="A52" s="2" t="s">
        <v>23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1:14" x14ac:dyDescent="0.25">
      <c r="A53" s="2" t="s">
        <v>24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1:14" x14ac:dyDescent="0.25">
      <c r="A54" s="2" t="s">
        <v>25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1:14" x14ac:dyDescent="0.25">
      <c r="A55" s="2" t="s">
        <v>26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1:14" x14ac:dyDescent="0.25">
      <c r="A56" s="2" t="s">
        <v>27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1:14" x14ac:dyDescent="0.25">
      <c r="A57" s="2" t="s">
        <v>28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4" x14ac:dyDescent="0.25">
      <c r="A58" s="2" t="s">
        <v>29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opLeftCell="A4" workbookViewId="0">
      <selection activeCell="O27" sqref="O27"/>
    </sheetView>
  </sheetViews>
  <sheetFormatPr defaultRowHeight="15" x14ac:dyDescent="0.25"/>
  <cols>
    <col min="2" max="2" width="0" hidden="1" customWidth="1"/>
    <col min="3" max="3" width="13.140625" hidden="1" customWidth="1"/>
    <col min="4" max="4" width="15.140625" style="59" customWidth="1"/>
    <col min="5" max="6" width="0" hidden="1" customWidth="1"/>
    <col min="7" max="7" width="16" customWidth="1"/>
    <col min="8" max="8" width="14.85546875" customWidth="1"/>
    <col min="9" max="9" width="13.140625" customWidth="1"/>
    <col min="10" max="10" width="14.7109375" customWidth="1"/>
    <col min="11" max="11" width="14.28515625" customWidth="1"/>
  </cols>
  <sheetData>
    <row r="1" spans="1:11" x14ac:dyDescent="0.25">
      <c r="A1" s="24">
        <v>44739</v>
      </c>
      <c r="B1" s="8"/>
      <c r="C1" s="8"/>
      <c r="D1" s="54"/>
      <c r="E1" s="9"/>
      <c r="F1" s="9"/>
      <c r="G1" s="10"/>
      <c r="H1" s="11" t="s">
        <v>0</v>
      </c>
      <c r="I1" s="9"/>
      <c r="J1" s="11"/>
      <c r="K1" s="9"/>
    </row>
    <row r="2" spans="1:11" x14ac:dyDescent="0.25">
      <c r="A2" s="8"/>
      <c r="B2" s="8"/>
      <c r="C2" s="8"/>
      <c r="D2" s="54"/>
      <c r="E2" s="9"/>
      <c r="F2" s="9"/>
      <c r="G2" s="10"/>
      <c r="H2" s="11" t="s">
        <v>30</v>
      </c>
      <c r="I2" s="9"/>
      <c r="J2" s="11"/>
      <c r="K2" s="9"/>
    </row>
    <row r="3" spans="1:11" x14ac:dyDescent="0.25">
      <c r="A3" s="8"/>
      <c r="B3" s="8"/>
      <c r="C3" s="8"/>
      <c r="D3" s="54"/>
      <c r="E3" s="9"/>
      <c r="F3" s="9"/>
      <c r="G3" s="10"/>
      <c r="H3" s="11" t="s">
        <v>31</v>
      </c>
      <c r="I3" s="9"/>
      <c r="J3" s="11"/>
      <c r="K3" s="9"/>
    </row>
    <row r="4" spans="1:11" x14ac:dyDescent="0.25">
      <c r="A4" s="8"/>
      <c r="B4" s="8"/>
      <c r="C4" s="8"/>
      <c r="D4" s="55"/>
      <c r="E4" s="8" t="s">
        <v>32</v>
      </c>
      <c r="F4" s="8" t="s">
        <v>33</v>
      </c>
      <c r="G4" s="9"/>
      <c r="H4" s="8"/>
      <c r="I4" s="9"/>
      <c r="J4" s="8"/>
      <c r="K4" s="8"/>
    </row>
    <row r="5" spans="1:11" x14ac:dyDescent="0.25">
      <c r="A5" s="8"/>
      <c r="B5" s="12" t="s">
        <v>34</v>
      </c>
      <c r="C5" s="12" t="s">
        <v>33</v>
      </c>
      <c r="D5" s="55"/>
      <c r="E5" s="12" t="s">
        <v>35</v>
      </c>
      <c r="F5" s="12" t="s">
        <v>35</v>
      </c>
      <c r="G5" s="8" t="s">
        <v>33</v>
      </c>
      <c r="H5" s="8"/>
      <c r="I5" s="8"/>
      <c r="J5" s="8"/>
      <c r="K5" s="8"/>
    </row>
    <row r="6" spans="1:11" s="19" customFormat="1" x14ac:dyDescent="0.25">
      <c r="A6" s="16" t="s">
        <v>33</v>
      </c>
      <c r="B6" s="16" t="s">
        <v>36</v>
      </c>
      <c r="C6" s="16" t="s">
        <v>36</v>
      </c>
      <c r="D6" s="56" t="s">
        <v>36</v>
      </c>
      <c r="E6" s="16" t="s">
        <v>37</v>
      </c>
      <c r="F6" s="16" t="s">
        <v>37</v>
      </c>
      <c r="G6" s="16" t="s">
        <v>36</v>
      </c>
      <c r="H6" s="17" t="s">
        <v>38</v>
      </c>
      <c r="I6" s="18" t="s">
        <v>38</v>
      </c>
      <c r="J6" s="16" t="s">
        <v>39</v>
      </c>
      <c r="K6" s="16" t="s">
        <v>39</v>
      </c>
    </row>
    <row r="7" spans="1:11" s="19" customFormat="1" x14ac:dyDescent="0.25">
      <c r="A7" s="16"/>
      <c r="B7" s="16" t="s">
        <v>40</v>
      </c>
      <c r="C7" s="16" t="s">
        <v>40</v>
      </c>
      <c r="D7" s="57" t="s">
        <v>41</v>
      </c>
      <c r="E7" s="16" t="s">
        <v>42</v>
      </c>
      <c r="F7" s="16" t="s">
        <v>42</v>
      </c>
      <c r="G7" s="16" t="s">
        <v>41</v>
      </c>
      <c r="H7" s="16" t="s">
        <v>41</v>
      </c>
      <c r="I7" s="18" t="s">
        <v>41</v>
      </c>
      <c r="J7" s="16" t="s">
        <v>41</v>
      </c>
      <c r="K7" s="16" t="s">
        <v>41</v>
      </c>
    </row>
    <row r="8" spans="1:11" s="19" customFormat="1" x14ac:dyDescent="0.25">
      <c r="A8" s="20" t="s">
        <v>3</v>
      </c>
      <c r="B8" s="20" t="s">
        <v>43</v>
      </c>
      <c r="C8" s="20" t="s">
        <v>43</v>
      </c>
      <c r="D8" s="58" t="s">
        <v>43</v>
      </c>
      <c r="E8" s="20" t="s">
        <v>44</v>
      </c>
      <c r="F8" s="20" t="s">
        <v>44</v>
      </c>
      <c r="G8" s="21" t="s">
        <v>45</v>
      </c>
      <c r="H8" s="20" t="s">
        <v>43</v>
      </c>
      <c r="I8" s="22" t="s">
        <v>45</v>
      </c>
      <c r="J8" s="20" t="s">
        <v>43</v>
      </c>
      <c r="K8" s="20" t="s">
        <v>45</v>
      </c>
    </row>
    <row r="9" spans="1:11" x14ac:dyDescent="0.25">
      <c r="A9" s="8"/>
      <c r="B9" s="8"/>
      <c r="C9" s="8"/>
      <c r="D9" s="55"/>
      <c r="E9" s="8"/>
      <c r="F9" s="8"/>
      <c r="G9" s="8"/>
      <c r="H9" s="8"/>
      <c r="I9" s="8"/>
      <c r="J9" s="8"/>
      <c r="K9" s="8"/>
    </row>
    <row r="10" spans="1:11" x14ac:dyDescent="0.25">
      <c r="A10" s="8">
        <v>0</v>
      </c>
      <c r="B10" s="14">
        <v>48411</v>
      </c>
      <c r="C10" s="14">
        <f>SUM(B11*1.05)</f>
        <v>50831.55</v>
      </c>
      <c r="D10" s="15">
        <f>SUM(C10*1.05)</f>
        <v>53373.127500000002</v>
      </c>
      <c r="E10" s="13" t="e">
        <f>SUM(#REF!/C10-1)</f>
        <v>#REF!</v>
      </c>
      <c r="F10" s="13">
        <f>SUM(D10/C10-1)</f>
        <v>5.0000000000000044E-2</v>
      </c>
      <c r="G10" s="15">
        <f>SUM(D10+((2955)*1.05))</f>
        <v>56475.877500000002</v>
      </c>
      <c r="H10" s="8">
        <f>SUM(D10/200*220)</f>
        <v>58710.44025</v>
      </c>
      <c r="I10" s="15">
        <f>SUM(H10+((2955)*1.05))</f>
        <v>61813.19025</v>
      </c>
      <c r="J10" s="8">
        <f>SUM(D10/200*260)</f>
        <v>69385.065749999994</v>
      </c>
      <c r="K10" s="15">
        <f>SUM(J10+((2955)*1.05))</f>
        <v>72487.815749999994</v>
      </c>
    </row>
    <row r="11" spans="1:11" x14ac:dyDescent="0.25">
      <c r="A11" s="8">
        <f>SUM(A10+1)</f>
        <v>1</v>
      </c>
      <c r="B11" s="14">
        <v>48411</v>
      </c>
      <c r="C11" s="14">
        <v>50831.700897600007</v>
      </c>
      <c r="D11" s="15">
        <f>SUM(D10*1.005)</f>
        <v>53639.993137499994</v>
      </c>
      <c r="E11" s="13" t="e">
        <f>SUM(#REF!/C11-1)</f>
        <v>#REF!</v>
      </c>
      <c r="F11" s="13">
        <f>SUM(D11/C10-1)</f>
        <v>5.5249999999999799E-2</v>
      </c>
      <c r="G11" s="15">
        <f>SUM(D11+((2955)*1.05))</f>
        <v>56742.743137499994</v>
      </c>
      <c r="H11" s="8">
        <f t="shared" ref="H11:H46" si="0">SUM(D11/200*220)</f>
        <v>59003.992451249993</v>
      </c>
      <c r="I11" s="15">
        <f>SUM(H11+((2955)*1.05))</f>
        <v>62106.742451249993</v>
      </c>
      <c r="J11" s="8">
        <f t="shared" ref="J11:J46" si="1">SUM(D11/200*260)</f>
        <v>69731.991078749998</v>
      </c>
      <c r="K11" s="15">
        <f>SUM(J11+((2955)*1.05))</f>
        <v>72834.741078749998</v>
      </c>
    </row>
    <row r="12" spans="1:11" x14ac:dyDescent="0.25">
      <c r="A12" s="8">
        <f t="shared" ref="A12:A46" si="2">SUM(A11+1)</f>
        <v>2</v>
      </c>
      <c r="B12" s="15">
        <v>48411.143712000005</v>
      </c>
      <c r="C12" s="14">
        <v>50831.55</v>
      </c>
      <c r="D12" s="15">
        <f t="shared" ref="D12:D39" si="3">SUM(D11*1.005)</f>
        <v>53908.193103187492</v>
      </c>
      <c r="E12" s="13" t="e">
        <f>SUM(#REF!/C11-1)</f>
        <v>#REF!</v>
      </c>
      <c r="F12" s="13">
        <f t="shared" ref="F12:F46" si="4">SUM(D12/C11-1)</f>
        <v>6.0523101750717512E-2</v>
      </c>
      <c r="G12" s="15">
        <f t="shared" ref="G12:G46" si="5">SUM(D12+((2955)*1.05))</f>
        <v>57010.943103187492</v>
      </c>
      <c r="H12" s="8">
        <f t="shared" si="0"/>
        <v>59299.012413506236</v>
      </c>
      <c r="I12" s="15">
        <v>61814</v>
      </c>
      <c r="J12" s="8">
        <f t="shared" si="1"/>
        <v>70080.651034143739</v>
      </c>
      <c r="K12" s="15">
        <f t="shared" ref="K12:K46" si="6">SUM(J12+((2955)*1.05))</f>
        <v>73183.401034143739</v>
      </c>
    </row>
    <row r="13" spans="1:11" x14ac:dyDescent="0.25">
      <c r="A13" s="8">
        <f t="shared" si="2"/>
        <v>3</v>
      </c>
      <c r="B13" s="15">
        <v>48411.143712000005</v>
      </c>
      <c r="C13" s="14">
        <v>50831.700897600007</v>
      </c>
      <c r="D13" s="15">
        <f t="shared" si="3"/>
        <v>54177.734068703423</v>
      </c>
      <c r="E13" s="13" t="e">
        <f>SUM(#REF!/C12-1)</f>
        <v>#REF!</v>
      </c>
      <c r="F13" s="13">
        <f t="shared" si="4"/>
        <v>6.5828881249999638E-2</v>
      </c>
      <c r="G13" s="15">
        <f t="shared" si="5"/>
        <v>57280.484068703423</v>
      </c>
      <c r="H13" s="8">
        <f t="shared" si="0"/>
        <v>59595.507475573766</v>
      </c>
      <c r="I13" s="15">
        <f t="shared" ref="I13:I46" si="7">SUM(H13+((2955)*1.05))</f>
        <v>62698.257475573766</v>
      </c>
      <c r="J13" s="8">
        <f t="shared" si="1"/>
        <v>70431.054289314445</v>
      </c>
      <c r="K13" s="15">
        <f t="shared" si="6"/>
        <v>73533.804289314445</v>
      </c>
    </row>
    <row r="14" spans="1:11" x14ac:dyDescent="0.25">
      <c r="A14" s="8">
        <f t="shared" si="2"/>
        <v>4</v>
      </c>
      <c r="B14" s="15">
        <v>48411.143712000005</v>
      </c>
      <c r="C14" s="14">
        <v>50831.700897600007</v>
      </c>
      <c r="D14" s="15">
        <f t="shared" si="3"/>
        <v>54448.622739046936</v>
      </c>
      <c r="E14" s="13" t="e">
        <f>SUM(#REF!/C13-1)</f>
        <v>#REF!</v>
      </c>
      <c r="F14" s="13">
        <f t="shared" si="4"/>
        <v>7.1154845845768255E-2</v>
      </c>
      <c r="G14" s="15">
        <f t="shared" si="5"/>
        <v>57551.372739046936</v>
      </c>
      <c r="H14" s="8">
        <f t="shared" si="0"/>
        <v>59893.485012951627</v>
      </c>
      <c r="I14" s="15">
        <v>61814</v>
      </c>
      <c r="J14" s="8">
        <f t="shared" si="1"/>
        <v>70783.209560761024</v>
      </c>
      <c r="K14" s="15">
        <f t="shared" si="6"/>
        <v>73885.959560761024</v>
      </c>
    </row>
    <row r="15" spans="1:11" x14ac:dyDescent="0.25">
      <c r="A15" s="8">
        <f t="shared" si="2"/>
        <v>5</v>
      </c>
      <c r="B15" s="15">
        <v>48411.143712000005</v>
      </c>
      <c r="C15" s="14">
        <v>50831.700897600007</v>
      </c>
      <c r="D15" s="15">
        <f t="shared" si="3"/>
        <v>54720.865852742165</v>
      </c>
      <c r="E15" s="13" t="e">
        <f>SUM(#REF!/C14-1)</f>
        <v>#REF!</v>
      </c>
      <c r="F15" s="13">
        <f t="shared" si="4"/>
        <v>7.6510620074996982E-2</v>
      </c>
      <c r="G15" s="15">
        <f t="shared" si="5"/>
        <v>57823.615852742165</v>
      </c>
      <c r="H15" s="8">
        <f t="shared" si="0"/>
        <v>60192.952438016386</v>
      </c>
      <c r="I15" s="15">
        <v>61814</v>
      </c>
      <c r="J15" s="8">
        <f t="shared" si="1"/>
        <v>71137.12560856482</v>
      </c>
      <c r="K15" s="15">
        <f t="shared" si="6"/>
        <v>74239.87560856482</v>
      </c>
    </row>
    <row r="16" spans="1:11" x14ac:dyDescent="0.25">
      <c r="A16" s="8">
        <f t="shared" si="2"/>
        <v>6</v>
      </c>
      <c r="B16" s="15">
        <v>48411.143712000005</v>
      </c>
      <c r="C16" s="14">
        <v>50831.700897600007</v>
      </c>
      <c r="D16" s="15">
        <f t="shared" si="3"/>
        <v>54994.470182005869</v>
      </c>
      <c r="E16" s="13" t="e">
        <f>SUM(#REF!/C15-1)</f>
        <v>#REF!</v>
      </c>
      <c r="F16" s="13">
        <f t="shared" si="4"/>
        <v>8.1893173175371814E-2</v>
      </c>
      <c r="G16" s="15">
        <f t="shared" si="5"/>
        <v>58097.220182005869</v>
      </c>
      <c r="H16" s="8">
        <f t="shared" si="0"/>
        <v>60493.917200206452</v>
      </c>
      <c r="I16" s="15">
        <v>61814</v>
      </c>
      <c r="J16" s="8">
        <f t="shared" si="1"/>
        <v>71492.811236607624</v>
      </c>
      <c r="K16" s="15">
        <f t="shared" si="6"/>
        <v>74595.561236607624</v>
      </c>
    </row>
    <row r="17" spans="1:11" x14ac:dyDescent="0.25">
      <c r="A17" s="8">
        <f t="shared" si="2"/>
        <v>7</v>
      </c>
      <c r="B17" s="15">
        <v>48411.143712000005</v>
      </c>
      <c r="C17" s="14">
        <v>50831.700897600007</v>
      </c>
      <c r="D17" s="15">
        <f t="shared" si="3"/>
        <v>55269.442532915891</v>
      </c>
      <c r="E17" s="13" t="e">
        <f>SUM(#REF!/C16-1)</f>
        <v>#REF!</v>
      </c>
      <c r="F17" s="13">
        <f t="shared" si="4"/>
        <v>8.7302639041248575E-2</v>
      </c>
      <c r="G17" s="15">
        <f t="shared" si="5"/>
        <v>58372.192532915891</v>
      </c>
      <c r="H17" s="8">
        <f t="shared" si="0"/>
        <v>60796.386786207477</v>
      </c>
      <c r="I17" s="15">
        <v>61814</v>
      </c>
      <c r="J17" s="8">
        <f t="shared" si="1"/>
        <v>71850.275292790655</v>
      </c>
      <c r="K17" s="15">
        <f t="shared" si="6"/>
        <v>74953.025292790655</v>
      </c>
    </row>
    <row r="18" spans="1:11" x14ac:dyDescent="0.25">
      <c r="A18" s="8">
        <f t="shared" si="2"/>
        <v>8</v>
      </c>
      <c r="B18" s="15">
        <v>49411</v>
      </c>
      <c r="C18" s="14">
        <v>50831.700897600007</v>
      </c>
      <c r="D18" s="15">
        <f t="shared" si="3"/>
        <v>55545.789745580463</v>
      </c>
      <c r="E18" s="13" t="e">
        <f>SUM(#REF!/C17-1)</f>
        <v>#REF!</v>
      </c>
      <c r="F18" s="13">
        <f t="shared" si="4"/>
        <v>9.2739152236454681E-2</v>
      </c>
      <c r="G18" s="15">
        <f t="shared" si="5"/>
        <v>58648.539745580463</v>
      </c>
      <c r="H18" s="8">
        <f t="shared" si="0"/>
        <v>61100.368720138511</v>
      </c>
      <c r="I18" s="15">
        <v>61814</v>
      </c>
      <c r="J18" s="8">
        <f t="shared" si="1"/>
        <v>72209.526669254599</v>
      </c>
      <c r="K18" s="15">
        <f t="shared" si="6"/>
        <v>75312.276669254599</v>
      </c>
    </row>
    <row r="19" spans="1:11" x14ac:dyDescent="0.25">
      <c r="A19" s="8">
        <f t="shared" si="2"/>
        <v>9</v>
      </c>
      <c r="B19" s="15">
        <v>49411</v>
      </c>
      <c r="C19" s="14">
        <v>51881.55</v>
      </c>
      <c r="D19" s="15">
        <f t="shared" si="3"/>
        <v>55823.518694308361</v>
      </c>
      <c r="E19" s="13" t="e">
        <f>SUM(#REF!/C18-1)</f>
        <v>#REF!</v>
      </c>
      <c r="F19" s="13">
        <f t="shared" si="4"/>
        <v>9.82028479976369E-2</v>
      </c>
      <c r="G19" s="15">
        <v>57578</v>
      </c>
      <c r="H19" s="8">
        <f t="shared" si="0"/>
        <v>61405.870563739198</v>
      </c>
      <c r="I19" s="15">
        <f t="shared" si="7"/>
        <v>64508.620563739198</v>
      </c>
      <c r="J19" s="8">
        <f t="shared" si="1"/>
        <v>72570.574302600871</v>
      </c>
      <c r="K19" s="15">
        <v>73921</v>
      </c>
    </row>
    <row r="20" spans="1:11" x14ac:dyDescent="0.25">
      <c r="A20" s="8">
        <f t="shared" si="2"/>
        <v>10</v>
      </c>
      <c r="B20" s="15">
        <v>49411</v>
      </c>
      <c r="C20" s="14">
        <v>51881.55</v>
      </c>
      <c r="D20" s="15">
        <f t="shared" si="3"/>
        <v>56102.636287779897</v>
      </c>
      <c r="E20" s="13" t="e">
        <f>SUM(#REF!/C19-1)</f>
        <v>#REF!</v>
      </c>
      <c r="F20" s="13">
        <f t="shared" si="4"/>
        <v>8.1360065144157945E-2</v>
      </c>
      <c r="G20" s="15">
        <f t="shared" si="5"/>
        <v>59205.386287779897</v>
      </c>
      <c r="H20" s="8">
        <f t="shared" si="0"/>
        <v>61712.899916557886</v>
      </c>
      <c r="I20" s="15">
        <f t="shared" si="7"/>
        <v>64815.649916557886</v>
      </c>
      <c r="J20" s="8">
        <f t="shared" si="1"/>
        <v>72933.427174113865</v>
      </c>
      <c r="K20" s="15">
        <f t="shared" si="6"/>
        <v>76036.177174113865</v>
      </c>
    </row>
    <row r="21" spans="1:11" x14ac:dyDescent="0.25">
      <c r="A21" s="8">
        <f t="shared" si="2"/>
        <v>11</v>
      </c>
      <c r="B21" s="15">
        <v>49411</v>
      </c>
      <c r="C21" s="14">
        <v>51881.55</v>
      </c>
      <c r="D21" s="15">
        <f t="shared" si="3"/>
        <v>56383.149469218792</v>
      </c>
      <c r="E21" s="13" t="e">
        <f>SUM(#REF!/C20-1)</f>
        <v>#REF!</v>
      </c>
      <c r="F21" s="13">
        <f t="shared" si="4"/>
        <v>8.6766865469878773E-2</v>
      </c>
      <c r="G21" s="15">
        <f t="shared" si="5"/>
        <v>59485.899469218792</v>
      </c>
      <c r="H21" s="8">
        <f t="shared" si="0"/>
        <v>62021.464416140669</v>
      </c>
      <c r="I21" s="15">
        <f t="shared" si="7"/>
        <v>65124.214416140669</v>
      </c>
      <c r="J21" s="8">
        <f t="shared" si="1"/>
        <v>73298.09430998443</v>
      </c>
      <c r="K21" s="15">
        <f t="shared" si="6"/>
        <v>76400.84430998443</v>
      </c>
    </row>
    <row r="22" spans="1:11" x14ac:dyDescent="0.25">
      <c r="A22" s="8">
        <f t="shared" si="2"/>
        <v>12</v>
      </c>
      <c r="B22" s="15">
        <v>49411</v>
      </c>
      <c r="C22" s="14">
        <v>51881.55</v>
      </c>
      <c r="D22" s="15">
        <f t="shared" si="3"/>
        <v>56665.065216564879</v>
      </c>
      <c r="E22" s="13" t="e">
        <f>SUM(#REF!/C21-1)</f>
        <v>#REF!</v>
      </c>
      <c r="F22" s="13">
        <f t="shared" si="4"/>
        <v>9.2200699797228003E-2</v>
      </c>
      <c r="G22" s="15">
        <f t="shared" si="5"/>
        <v>59767.815216564879</v>
      </c>
      <c r="H22" s="8">
        <f t="shared" si="0"/>
        <v>62331.57173822137</v>
      </c>
      <c r="I22" s="15">
        <f t="shared" si="7"/>
        <v>65434.32173822137</v>
      </c>
      <c r="J22" s="8">
        <f t="shared" si="1"/>
        <v>73664.584781534344</v>
      </c>
      <c r="K22" s="15">
        <f t="shared" si="6"/>
        <v>76767.334781534344</v>
      </c>
    </row>
    <row r="23" spans="1:11" x14ac:dyDescent="0.25">
      <c r="A23" s="8">
        <f t="shared" si="2"/>
        <v>13</v>
      </c>
      <c r="B23" s="15">
        <v>50662.600524000001</v>
      </c>
      <c r="C23" s="14">
        <v>51881.55</v>
      </c>
      <c r="D23" s="15">
        <f t="shared" si="3"/>
        <v>56948.390542647699</v>
      </c>
      <c r="E23" s="13" t="e">
        <f>SUM(#REF!/C22-1)</f>
        <v>#REF!</v>
      </c>
      <c r="F23" s="13">
        <f t="shared" si="4"/>
        <v>9.7661703296214153E-2</v>
      </c>
      <c r="G23" s="15">
        <f t="shared" si="5"/>
        <v>60051.140542647699</v>
      </c>
      <c r="H23" s="8">
        <f t="shared" si="0"/>
        <v>62643.229596912468</v>
      </c>
      <c r="I23" s="15">
        <f t="shared" si="7"/>
        <v>65745.979596912468</v>
      </c>
      <c r="J23" s="8">
        <f t="shared" si="1"/>
        <v>74032.907705442005</v>
      </c>
      <c r="K23" s="15">
        <f t="shared" si="6"/>
        <v>77135.657705442005</v>
      </c>
    </row>
    <row r="24" spans="1:11" x14ac:dyDescent="0.25">
      <c r="A24" s="8">
        <f t="shared" si="2"/>
        <v>14</v>
      </c>
      <c r="B24" s="15">
        <v>50662.600524000001</v>
      </c>
      <c r="C24" s="14">
        <v>53195.730550200002</v>
      </c>
      <c r="D24" s="15">
        <f t="shared" si="3"/>
        <v>57233.132495360929</v>
      </c>
      <c r="E24" s="13" t="e">
        <f>SUM(#REF!/C23-1)</f>
        <v>#REF!</v>
      </c>
      <c r="F24" s="13">
        <f t="shared" si="4"/>
        <v>0.1031500118126949</v>
      </c>
      <c r="G24" s="15">
        <v>98958</v>
      </c>
      <c r="H24" s="8">
        <f t="shared" si="0"/>
        <v>62956.445744897021</v>
      </c>
      <c r="I24" s="15">
        <f t="shared" si="7"/>
        <v>66059.195744897021</v>
      </c>
      <c r="J24" s="8">
        <f t="shared" si="1"/>
        <v>74403.072243969204</v>
      </c>
      <c r="K24" s="15">
        <f t="shared" si="6"/>
        <v>77505.822243969204</v>
      </c>
    </row>
    <row r="25" spans="1:11" x14ac:dyDescent="0.25">
      <c r="A25" s="8">
        <f t="shared" si="2"/>
        <v>15</v>
      </c>
      <c r="B25" s="15">
        <v>50662.600524000001</v>
      </c>
      <c r="C25" s="14">
        <v>53195.730550200002</v>
      </c>
      <c r="D25" s="15">
        <f t="shared" si="3"/>
        <v>57519.298157837729</v>
      </c>
      <c r="E25" s="13" t="e">
        <f>SUM(#REF!/C24-1)</f>
        <v>#REF!</v>
      </c>
      <c r="F25" s="13">
        <f t="shared" si="4"/>
        <v>8.1276590487983746E-2</v>
      </c>
      <c r="G25" s="15">
        <f t="shared" si="5"/>
        <v>60622.048157837729</v>
      </c>
      <c r="H25" s="8">
        <f t="shared" si="0"/>
        <v>63271.227973621499</v>
      </c>
      <c r="I25" s="15">
        <f t="shared" si="7"/>
        <v>66373.977973621499</v>
      </c>
      <c r="J25" s="8">
        <f t="shared" si="1"/>
        <v>74775.087605189052</v>
      </c>
      <c r="K25" s="15">
        <f t="shared" si="6"/>
        <v>77877.837605189052</v>
      </c>
    </row>
    <row r="26" spans="1:11" x14ac:dyDescent="0.25">
      <c r="A26" s="8">
        <f t="shared" si="2"/>
        <v>16</v>
      </c>
      <c r="B26" s="15">
        <v>50662.600524000001</v>
      </c>
      <c r="C26" s="14">
        <v>53195.730550200002</v>
      </c>
      <c r="D26" s="15">
        <f t="shared" si="3"/>
        <v>57806.894648626912</v>
      </c>
      <c r="E26" s="13" t="e">
        <f>SUM(#REF!/C25-1)</f>
        <v>#REF!</v>
      </c>
      <c r="F26" s="13">
        <f t="shared" si="4"/>
        <v>8.6682973440423527E-2</v>
      </c>
      <c r="G26" s="15">
        <f t="shared" si="5"/>
        <v>60909.644648626912</v>
      </c>
      <c r="H26" s="8">
        <f t="shared" si="0"/>
        <v>63587.584113489611</v>
      </c>
      <c r="I26" s="15">
        <f t="shared" si="7"/>
        <v>66690.334113489604</v>
      </c>
      <c r="J26" s="8">
        <f t="shared" si="1"/>
        <v>75148.963043214986</v>
      </c>
      <c r="K26" s="15">
        <f t="shared" si="6"/>
        <v>78251.713043214986</v>
      </c>
    </row>
    <row r="27" spans="1:11" x14ac:dyDescent="0.25">
      <c r="A27" s="8">
        <f t="shared" si="2"/>
        <v>17</v>
      </c>
      <c r="B27" s="15">
        <v>50662.600524000001</v>
      </c>
      <c r="C27" s="14">
        <v>53195.730550200002</v>
      </c>
      <c r="D27" s="15">
        <f t="shared" si="3"/>
        <v>58095.929121870038</v>
      </c>
      <c r="E27" s="13" t="e">
        <f>SUM(#REF!/C26-1)</f>
        <v>#REF!</v>
      </c>
      <c r="F27" s="13">
        <f t="shared" si="4"/>
        <v>9.2116388307625474E-2</v>
      </c>
      <c r="G27" s="15">
        <f t="shared" si="5"/>
        <v>61198.679121870038</v>
      </c>
      <c r="H27" s="8">
        <f t="shared" si="0"/>
        <v>63905.522034057045</v>
      </c>
      <c r="I27" s="15">
        <f t="shared" si="7"/>
        <v>67008.272034057038</v>
      </c>
      <c r="J27" s="8">
        <f t="shared" si="1"/>
        <v>75524.707858431051</v>
      </c>
      <c r="K27" s="15">
        <f t="shared" si="6"/>
        <v>78627.457858431051</v>
      </c>
    </row>
    <row r="28" spans="1:11" x14ac:dyDescent="0.25">
      <c r="A28" s="8">
        <f t="shared" si="2"/>
        <v>18</v>
      </c>
      <c r="B28" s="15">
        <v>52914.057336000005</v>
      </c>
      <c r="C28" s="14">
        <v>53195.730550200002</v>
      </c>
      <c r="D28" s="15">
        <f t="shared" si="3"/>
        <v>58386.408767479385</v>
      </c>
      <c r="E28" s="13" t="e">
        <f>SUM(#REF!/C27-1)</f>
        <v>#REF!</v>
      </c>
      <c r="F28" s="13">
        <f t="shared" si="4"/>
        <v>9.7576970249163564E-2</v>
      </c>
      <c r="G28" s="15">
        <f t="shared" si="5"/>
        <v>61489.158767479385</v>
      </c>
      <c r="H28" s="8">
        <f t="shared" si="0"/>
        <v>64225.049644227322</v>
      </c>
      <c r="I28" s="15">
        <f t="shared" si="7"/>
        <v>67327.799644227314</v>
      </c>
      <c r="J28" s="8">
        <f t="shared" si="1"/>
        <v>75902.331397723203</v>
      </c>
      <c r="K28" s="15">
        <f t="shared" si="6"/>
        <v>79005.081397723203</v>
      </c>
    </row>
    <row r="29" spans="1:11" x14ac:dyDescent="0.25">
      <c r="A29" s="8">
        <f t="shared" si="2"/>
        <v>19</v>
      </c>
      <c r="B29" s="15">
        <v>52914.057336000005</v>
      </c>
      <c r="C29" s="14">
        <v>55559.760202800011</v>
      </c>
      <c r="D29" s="15">
        <f t="shared" si="3"/>
        <v>58678.340811316775</v>
      </c>
      <c r="E29" s="13" t="e">
        <f>SUM(#REF!/C28-1)</f>
        <v>#REF!</v>
      </c>
      <c r="F29" s="13">
        <f t="shared" si="4"/>
        <v>0.10306485510040919</v>
      </c>
      <c r="G29" s="15">
        <v>61440</v>
      </c>
      <c r="H29" s="8">
        <f t="shared" si="0"/>
        <v>64546.174892448456</v>
      </c>
      <c r="I29" s="15">
        <v>67274</v>
      </c>
      <c r="J29" s="8">
        <f t="shared" si="1"/>
        <v>76281.843054711804</v>
      </c>
      <c r="K29" s="15">
        <f t="shared" si="6"/>
        <v>79384.593054711804</v>
      </c>
    </row>
    <row r="30" spans="1:11" x14ac:dyDescent="0.25">
      <c r="A30" s="8">
        <f t="shared" si="2"/>
        <v>20</v>
      </c>
      <c r="B30" s="15">
        <v>52914.057336000005</v>
      </c>
      <c r="C30" s="14">
        <v>55559.760202800011</v>
      </c>
      <c r="D30" s="15">
        <v>59918</v>
      </c>
      <c r="E30" s="13" t="e">
        <f>SUM(#REF!/C29-1)</f>
        <v>#REF!</v>
      </c>
      <c r="F30" s="13">
        <f t="shared" si="4"/>
        <v>7.8442379543969931E-2</v>
      </c>
      <c r="G30" s="15">
        <f t="shared" si="5"/>
        <v>63020.75</v>
      </c>
      <c r="H30" s="8">
        <f t="shared" si="0"/>
        <v>65909.799999999988</v>
      </c>
      <c r="I30" s="15">
        <f t="shared" si="7"/>
        <v>69012.549999999988</v>
      </c>
      <c r="J30" s="8">
        <f t="shared" si="1"/>
        <v>77893.399999999994</v>
      </c>
      <c r="K30" s="15">
        <f t="shared" si="6"/>
        <v>80996.149999999994</v>
      </c>
    </row>
    <row r="31" spans="1:11" x14ac:dyDescent="0.25">
      <c r="A31" s="8">
        <f t="shared" si="2"/>
        <v>21</v>
      </c>
      <c r="B31" s="15">
        <v>52914.057336000005</v>
      </c>
      <c r="C31" s="14">
        <v>55559.760202800011</v>
      </c>
      <c r="D31" s="15">
        <f t="shared" si="3"/>
        <v>60217.59</v>
      </c>
      <c r="E31" s="13" t="e">
        <f>SUM(#REF!/C30-1)</f>
        <v>#REF!</v>
      </c>
      <c r="F31" s="13">
        <f t="shared" si="4"/>
        <v>8.3834591441689588E-2</v>
      </c>
      <c r="G31" s="15">
        <f t="shared" si="5"/>
        <v>63320.34</v>
      </c>
      <c r="H31" s="8">
        <f t="shared" si="0"/>
        <v>66239.349000000002</v>
      </c>
      <c r="I31" s="15">
        <f t="shared" si="7"/>
        <v>69342.099000000002</v>
      </c>
      <c r="J31" s="8">
        <f t="shared" si="1"/>
        <v>78282.866999999998</v>
      </c>
      <c r="K31" s="15">
        <f t="shared" si="6"/>
        <v>81385.616999999998</v>
      </c>
    </row>
    <row r="32" spans="1:11" x14ac:dyDescent="0.25">
      <c r="A32" s="8">
        <f t="shared" si="2"/>
        <v>22</v>
      </c>
      <c r="B32" s="15">
        <v>52914.057336000005</v>
      </c>
      <c r="C32" s="14">
        <v>55559.760202800011</v>
      </c>
      <c r="D32" s="15">
        <f t="shared" si="3"/>
        <v>60518.67794999999</v>
      </c>
      <c r="E32" s="13" t="e">
        <f>SUM(#REF!/C31-1)</f>
        <v>#REF!</v>
      </c>
      <c r="F32" s="13">
        <f t="shared" si="4"/>
        <v>8.9253764398897983E-2</v>
      </c>
      <c r="G32" s="15">
        <f t="shared" si="5"/>
        <v>63621.42794999999</v>
      </c>
      <c r="H32" s="8">
        <f t="shared" si="0"/>
        <v>66570.545744999996</v>
      </c>
      <c r="I32" s="15">
        <f t="shared" si="7"/>
        <v>69673.295744999996</v>
      </c>
      <c r="J32" s="8">
        <f t="shared" si="1"/>
        <v>78674.281334999992</v>
      </c>
      <c r="K32" s="15">
        <f t="shared" si="6"/>
        <v>81777.031334999992</v>
      </c>
    </row>
    <row r="33" spans="1:11" x14ac:dyDescent="0.25">
      <c r="A33" s="8">
        <f t="shared" si="2"/>
        <v>23</v>
      </c>
      <c r="B33" s="15">
        <v>55165.514147999995</v>
      </c>
      <c r="C33" s="14">
        <v>55559.760202800011</v>
      </c>
      <c r="D33" s="15">
        <f t="shared" si="3"/>
        <v>60821.271339749983</v>
      </c>
      <c r="E33" s="13" t="e">
        <f>SUM(#REF!/C32-1)</f>
        <v>#REF!</v>
      </c>
      <c r="F33" s="13">
        <f t="shared" si="4"/>
        <v>9.4700033220892266E-2</v>
      </c>
      <c r="G33" s="15">
        <f t="shared" si="5"/>
        <v>63924.021339749983</v>
      </c>
      <c r="H33" s="8">
        <f t="shared" si="0"/>
        <v>66903.39847372497</v>
      </c>
      <c r="I33" s="15">
        <f t="shared" si="7"/>
        <v>70006.14847372497</v>
      </c>
      <c r="J33" s="8">
        <f t="shared" si="1"/>
        <v>79067.652741674974</v>
      </c>
      <c r="K33" s="15">
        <f t="shared" si="6"/>
        <v>82170.402741674974</v>
      </c>
    </row>
    <row r="34" spans="1:11" x14ac:dyDescent="0.25">
      <c r="A34" s="8">
        <f t="shared" si="2"/>
        <v>24</v>
      </c>
      <c r="B34" s="15">
        <v>55165.514147999995</v>
      </c>
      <c r="C34" s="14">
        <v>57923.789855399998</v>
      </c>
      <c r="D34" s="15">
        <f>SUM(D33*1.005)</f>
        <v>61125.377696448726</v>
      </c>
      <c r="E34" s="13" t="e">
        <f>SUM(#REF!/C33-1)</f>
        <v>#REF!</v>
      </c>
      <c r="F34" s="13">
        <f t="shared" si="4"/>
        <v>0.10017353338699664</v>
      </c>
      <c r="G34" s="15">
        <f t="shared" si="5"/>
        <v>64228.127696448726</v>
      </c>
      <c r="H34" s="8">
        <f t="shared" si="0"/>
        <v>67237.915466093604</v>
      </c>
      <c r="I34" s="15">
        <f t="shared" si="7"/>
        <v>70340.665466093604</v>
      </c>
      <c r="J34" s="8">
        <f t="shared" si="1"/>
        <v>79462.991005383345</v>
      </c>
      <c r="K34" s="15">
        <f t="shared" si="6"/>
        <v>82565.741005383345</v>
      </c>
    </row>
    <row r="35" spans="1:11" x14ac:dyDescent="0.25">
      <c r="A35" s="8">
        <f t="shared" si="2"/>
        <v>25</v>
      </c>
      <c r="B35" s="15">
        <v>55165.514147999995</v>
      </c>
      <c r="C35" s="14">
        <v>57923.789855399998</v>
      </c>
      <c r="D35" s="15">
        <v>64480</v>
      </c>
      <c r="E35" s="13" t="e">
        <f>SUM(#REF!/C34-1)</f>
        <v>#REF!</v>
      </c>
      <c r="F35" s="13">
        <f t="shared" si="4"/>
        <v>0.11318682981494854</v>
      </c>
      <c r="G35" s="15">
        <f t="shared" si="5"/>
        <v>67582.75</v>
      </c>
      <c r="H35" s="8">
        <f t="shared" si="0"/>
        <v>70928</v>
      </c>
      <c r="I35" s="15">
        <f t="shared" si="7"/>
        <v>74030.75</v>
      </c>
      <c r="J35" s="8">
        <f t="shared" si="1"/>
        <v>83824</v>
      </c>
      <c r="K35" s="15">
        <f t="shared" si="6"/>
        <v>86926.75</v>
      </c>
    </row>
    <row r="36" spans="1:11" x14ac:dyDescent="0.25">
      <c r="A36" s="8">
        <f t="shared" si="2"/>
        <v>26</v>
      </c>
      <c r="B36" s="15">
        <v>55165.514147999995</v>
      </c>
      <c r="C36" s="14">
        <v>57923.789855399998</v>
      </c>
      <c r="D36" s="15">
        <f t="shared" si="3"/>
        <v>64802.399999999994</v>
      </c>
      <c r="E36" s="13" t="e">
        <f>SUM(#REF!/C35-1)</f>
        <v>#REF!</v>
      </c>
      <c r="F36" s="13">
        <f t="shared" si="4"/>
        <v>0.11875276396402312</v>
      </c>
      <c r="G36" s="15">
        <f t="shared" si="5"/>
        <v>67905.149999999994</v>
      </c>
      <c r="H36" s="8">
        <f t="shared" si="0"/>
        <v>71282.639999999985</v>
      </c>
      <c r="I36" s="15">
        <f t="shared" si="7"/>
        <v>74385.389999999985</v>
      </c>
      <c r="J36" s="8">
        <f t="shared" si="1"/>
        <v>84243.119999999981</v>
      </c>
      <c r="K36" s="15">
        <f t="shared" si="6"/>
        <v>87345.869999999981</v>
      </c>
    </row>
    <row r="37" spans="1:11" x14ac:dyDescent="0.25">
      <c r="A37" s="8">
        <f t="shared" si="2"/>
        <v>27</v>
      </c>
      <c r="B37" s="15">
        <v>55165.514147999995</v>
      </c>
      <c r="C37" s="14">
        <v>57923.789855399998</v>
      </c>
      <c r="D37" s="15">
        <f t="shared" si="3"/>
        <v>65126.411999999989</v>
      </c>
      <c r="E37" s="13" t="e">
        <f>SUM(#REF!/C36-1)</f>
        <v>#REF!</v>
      </c>
      <c r="F37" s="13">
        <f t="shared" si="4"/>
        <v>0.12434652778384314</v>
      </c>
      <c r="G37" s="15">
        <f t="shared" si="5"/>
        <v>68229.161999999982</v>
      </c>
      <c r="H37" s="8">
        <f t="shared" si="0"/>
        <v>71639.053199999995</v>
      </c>
      <c r="I37" s="15">
        <f t="shared" si="7"/>
        <v>74741.803199999995</v>
      </c>
      <c r="J37" s="8">
        <f t="shared" si="1"/>
        <v>84664.335599999991</v>
      </c>
      <c r="K37" s="15">
        <f t="shared" si="6"/>
        <v>87767.085599999991</v>
      </c>
    </row>
    <row r="38" spans="1:11" x14ac:dyDescent="0.25">
      <c r="A38" s="8">
        <f t="shared" si="2"/>
        <v>28</v>
      </c>
      <c r="B38" s="15">
        <v>57418.042572000006</v>
      </c>
      <c r="C38" s="14">
        <v>57923.789855399998</v>
      </c>
      <c r="D38" s="15">
        <f t="shared" si="3"/>
        <v>65452.044059999986</v>
      </c>
      <c r="E38" s="13" t="e">
        <f>SUM(#REF!/C37-1)</f>
        <v>#REF!</v>
      </c>
      <c r="F38" s="13">
        <f t="shared" si="4"/>
        <v>0.12996826042276233</v>
      </c>
      <c r="G38" s="15">
        <f t="shared" si="5"/>
        <v>68554.794059999986</v>
      </c>
      <c r="H38" s="8">
        <f t="shared" si="0"/>
        <v>71997.248465999975</v>
      </c>
      <c r="I38" s="15">
        <f t="shared" si="7"/>
        <v>75099.998465999975</v>
      </c>
      <c r="J38" s="8">
        <f t="shared" si="1"/>
        <v>85087.65727799997</v>
      </c>
      <c r="K38" s="15">
        <f t="shared" si="6"/>
        <v>88190.40727799997</v>
      </c>
    </row>
    <row r="39" spans="1:11" x14ac:dyDescent="0.25">
      <c r="A39" s="8">
        <f t="shared" si="2"/>
        <v>29</v>
      </c>
      <c r="B39" s="15">
        <v>57418.042572000006</v>
      </c>
      <c r="C39" s="14">
        <v>60288.944700600012</v>
      </c>
      <c r="D39" s="15">
        <f t="shared" si="3"/>
        <v>65779.304280299984</v>
      </c>
      <c r="E39" s="13" t="e">
        <f>SUM(#REF!/C38-1)</f>
        <v>#REF!</v>
      </c>
      <c r="F39" s="13">
        <f t="shared" si="4"/>
        <v>0.13561810172487609</v>
      </c>
      <c r="G39" s="15">
        <f t="shared" si="5"/>
        <v>68882.054280299984</v>
      </c>
      <c r="H39" s="8">
        <f t="shared" si="0"/>
        <v>72357.234708329983</v>
      </c>
      <c r="I39" s="15">
        <v>72736</v>
      </c>
      <c r="J39" s="8">
        <f t="shared" si="1"/>
        <v>85513.09556438998</v>
      </c>
      <c r="K39" s="15">
        <f t="shared" si="6"/>
        <v>88615.84556438998</v>
      </c>
    </row>
    <row r="40" spans="1:11" x14ac:dyDescent="0.25">
      <c r="A40" s="8">
        <f t="shared" si="2"/>
        <v>30</v>
      </c>
      <c r="B40" s="15">
        <v>57418.042572000006</v>
      </c>
      <c r="C40" s="14">
        <v>60288.944700600012</v>
      </c>
      <c r="D40" s="15">
        <v>70078</v>
      </c>
      <c r="E40" s="13" t="e">
        <f>SUM(#REF!/C39-1)</f>
        <v>#REF!</v>
      </c>
      <c r="F40" s="13">
        <f t="shared" si="4"/>
        <v>0.16236899398410864</v>
      </c>
      <c r="G40" s="15">
        <f t="shared" si="5"/>
        <v>73180.75</v>
      </c>
      <c r="H40" s="8">
        <f t="shared" si="0"/>
        <v>77085.8</v>
      </c>
      <c r="I40" s="15">
        <f t="shared" si="7"/>
        <v>80188.55</v>
      </c>
      <c r="J40" s="8">
        <f t="shared" si="1"/>
        <v>91101.4</v>
      </c>
      <c r="K40" s="15">
        <f t="shared" si="6"/>
        <v>94204.15</v>
      </c>
    </row>
    <row r="41" spans="1:11" x14ac:dyDescent="0.25">
      <c r="A41" s="8"/>
      <c r="B41" s="15"/>
      <c r="C41" s="14"/>
      <c r="D41" s="15"/>
      <c r="E41" s="13"/>
      <c r="F41" s="13"/>
      <c r="G41" s="15"/>
      <c r="H41" s="8"/>
      <c r="I41" s="15"/>
      <c r="J41" s="8"/>
      <c r="K41" s="15"/>
    </row>
    <row r="42" spans="1:11" x14ac:dyDescent="0.25">
      <c r="A42" s="8"/>
      <c r="B42" s="15"/>
      <c r="C42" s="14"/>
      <c r="D42" s="15"/>
      <c r="E42" s="13"/>
      <c r="F42" s="13"/>
      <c r="G42" s="15"/>
      <c r="H42" s="8"/>
      <c r="I42" s="15"/>
      <c r="J42" s="8"/>
      <c r="K42" s="15"/>
    </row>
    <row r="43" spans="1:11" x14ac:dyDescent="0.25">
      <c r="A43" s="8"/>
      <c r="B43" s="15"/>
      <c r="C43" s="14"/>
      <c r="D43" s="15"/>
      <c r="E43" s="13"/>
      <c r="F43" s="13"/>
      <c r="G43" s="15"/>
      <c r="H43" s="8"/>
      <c r="I43" s="15"/>
      <c r="J43" s="8"/>
      <c r="K43" s="15"/>
    </row>
    <row r="44" spans="1:11" x14ac:dyDescent="0.25">
      <c r="A44" s="8"/>
      <c r="B44" s="15"/>
      <c r="C44" s="14"/>
      <c r="D44" s="15"/>
      <c r="E44" s="13"/>
      <c r="F44" s="13"/>
      <c r="G44" s="15"/>
      <c r="H44" s="8"/>
      <c r="I44" s="15"/>
      <c r="J44" s="8"/>
      <c r="K44" s="15"/>
    </row>
    <row r="45" spans="1:11" x14ac:dyDescent="0.25">
      <c r="A45" s="8"/>
      <c r="B45" s="15"/>
      <c r="C45" s="14"/>
      <c r="D45" s="15"/>
      <c r="E45" s="13"/>
      <c r="F45" s="13"/>
      <c r="G45" s="15"/>
      <c r="H45" s="8"/>
      <c r="I45" s="15"/>
      <c r="J45" s="8"/>
      <c r="K45" s="15"/>
    </row>
    <row r="46" spans="1:11" x14ac:dyDescent="0.25">
      <c r="A46" s="8"/>
      <c r="B46" s="15"/>
      <c r="C46" s="14"/>
      <c r="D46" s="15"/>
      <c r="E46" s="13"/>
      <c r="F46" s="13"/>
      <c r="G46" s="15"/>
      <c r="H46" s="8"/>
      <c r="I46" s="15"/>
      <c r="J46" s="8"/>
      <c r="K46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opLeftCell="A16" workbookViewId="0">
      <selection activeCell="M16" sqref="M16"/>
    </sheetView>
  </sheetViews>
  <sheetFormatPr defaultRowHeight="15" x14ac:dyDescent="0.25"/>
  <cols>
    <col min="1" max="1" width="11" style="35" customWidth="1"/>
    <col min="2" max="2" width="5.140625" style="35" customWidth="1"/>
    <col min="3" max="3" width="12.42578125" style="35" customWidth="1"/>
    <col min="4" max="4" width="5" style="35" customWidth="1"/>
    <col min="5" max="16384" width="9.140625" style="35"/>
  </cols>
  <sheetData>
    <row r="1" spans="1:5" ht="15.75" x14ac:dyDescent="0.25">
      <c r="A1" s="51">
        <v>44739</v>
      </c>
      <c r="B1" s="36"/>
      <c r="C1" s="38" t="s">
        <v>46</v>
      </c>
      <c r="D1" s="38"/>
      <c r="E1" s="39"/>
    </row>
    <row r="2" spans="1:5" ht="15.75" x14ac:dyDescent="0.25">
      <c r="B2" s="36"/>
      <c r="C2" s="38" t="s">
        <v>47</v>
      </c>
      <c r="D2" s="38"/>
      <c r="E2" s="39"/>
    </row>
    <row r="3" spans="1:5" ht="15.75" x14ac:dyDescent="0.25">
      <c r="B3" s="36"/>
      <c r="C3" s="38" t="s">
        <v>48</v>
      </c>
      <c r="D3" s="38"/>
      <c r="E3" s="38"/>
    </row>
    <row r="4" spans="1:5" ht="15.75" x14ac:dyDescent="0.25">
      <c r="B4" s="36"/>
      <c r="C4" s="38"/>
      <c r="D4" s="38"/>
      <c r="E4" s="39"/>
    </row>
    <row r="5" spans="1:5" ht="15.75" x14ac:dyDescent="0.25">
      <c r="A5" s="52" t="s">
        <v>3</v>
      </c>
      <c r="B5" s="36"/>
      <c r="C5" s="52" t="s">
        <v>49</v>
      </c>
      <c r="D5" s="37"/>
      <c r="E5" s="52" t="s">
        <v>50</v>
      </c>
    </row>
    <row r="6" spans="1:5" ht="18.75" x14ac:dyDescent="0.3">
      <c r="A6" s="41">
        <v>0</v>
      </c>
      <c r="B6" s="42"/>
      <c r="C6" s="43">
        <f>SUM(1080*E6)</f>
        <v>16200</v>
      </c>
      <c r="D6" s="44"/>
      <c r="E6" s="45">
        <v>15</v>
      </c>
    </row>
    <row r="7" spans="1:5" ht="18.75" x14ac:dyDescent="0.3">
      <c r="A7" s="41">
        <f>SUM(A6+1)</f>
        <v>1</v>
      </c>
      <c r="B7" s="42"/>
      <c r="C7" s="43">
        <f t="shared" ref="C7:C37" si="0">SUM(1080*E7)</f>
        <v>16281</v>
      </c>
      <c r="D7" s="46"/>
      <c r="E7" s="45">
        <f>SUM(E6*1.005)</f>
        <v>15.074999999999999</v>
      </c>
    </row>
    <row r="8" spans="1:5" ht="18.75" x14ac:dyDescent="0.3">
      <c r="A8" s="41">
        <f>SUM(A7+1)</f>
        <v>2</v>
      </c>
      <c r="B8" s="42"/>
      <c r="C8" s="43">
        <f t="shared" si="0"/>
        <v>16362.404999999997</v>
      </c>
      <c r="D8" s="46"/>
      <c r="E8" s="45">
        <f t="shared" ref="E8:E35" si="1">SUM(E7*1.005)</f>
        <v>15.150374999999997</v>
      </c>
    </row>
    <row r="9" spans="1:5" ht="18.75" x14ac:dyDescent="0.3">
      <c r="A9" s="41">
        <f t="shared" ref="A9:A35" si="2">SUM(A8+1)</f>
        <v>3</v>
      </c>
      <c r="B9" s="42"/>
      <c r="C9" s="43">
        <f t="shared" si="0"/>
        <v>16444.217024999994</v>
      </c>
      <c r="D9" s="46"/>
      <c r="E9" s="45">
        <f t="shared" si="1"/>
        <v>15.226126874999995</v>
      </c>
    </row>
    <row r="10" spans="1:5" ht="18.75" x14ac:dyDescent="0.3">
      <c r="A10" s="41">
        <f t="shared" si="2"/>
        <v>4</v>
      </c>
      <c r="B10" s="42"/>
      <c r="C10" s="43">
        <f t="shared" si="0"/>
        <v>16526.438110124993</v>
      </c>
      <c r="D10" s="46"/>
      <c r="E10" s="45">
        <f t="shared" si="1"/>
        <v>15.302257509374993</v>
      </c>
    </row>
    <row r="11" spans="1:5" ht="18.75" x14ac:dyDescent="0.3">
      <c r="A11" s="41">
        <f t="shared" si="2"/>
        <v>5</v>
      </c>
      <c r="B11" s="47"/>
      <c r="C11" s="43">
        <f t="shared" si="0"/>
        <v>16609.070300675616</v>
      </c>
      <c r="D11" s="46"/>
      <c r="E11" s="45">
        <f t="shared" si="1"/>
        <v>15.378768796921866</v>
      </c>
    </row>
    <row r="12" spans="1:5" ht="18.75" x14ac:dyDescent="0.3">
      <c r="A12" s="41">
        <f t="shared" si="2"/>
        <v>6</v>
      </c>
      <c r="B12" s="47"/>
      <c r="C12" s="43">
        <f t="shared" si="0"/>
        <v>16692.115652178993</v>
      </c>
      <c r="D12" s="46"/>
      <c r="E12" s="45">
        <f t="shared" si="1"/>
        <v>15.455662640906475</v>
      </c>
    </row>
    <row r="13" spans="1:5" ht="18.75" x14ac:dyDescent="0.3">
      <c r="A13" s="41">
        <f t="shared" si="2"/>
        <v>7</v>
      </c>
      <c r="B13" s="47"/>
      <c r="C13" s="43">
        <f t="shared" si="0"/>
        <v>16775.576230439885</v>
      </c>
      <c r="D13" s="46"/>
      <c r="E13" s="45">
        <f t="shared" si="1"/>
        <v>15.532940954111005</v>
      </c>
    </row>
    <row r="14" spans="1:5" ht="18.75" x14ac:dyDescent="0.3">
      <c r="A14" s="41">
        <f t="shared" si="2"/>
        <v>8</v>
      </c>
      <c r="B14" s="47"/>
      <c r="C14" s="43">
        <f t="shared" si="0"/>
        <v>16859.454111592084</v>
      </c>
      <c r="D14" s="46"/>
      <c r="E14" s="45">
        <f t="shared" si="1"/>
        <v>15.610605658881559</v>
      </c>
    </row>
    <row r="15" spans="1:5" ht="18.75" x14ac:dyDescent="0.3">
      <c r="A15" s="41">
        <f t="shared" si="2"/>
        <v>9</v>
      </c>
      <c r="B15" s="47"/>
      <c r="C15" s="43">
        <f t="shared" si="0"/>
        <v>16943.75138215004</v>
      </c>
      <c r="D15" s="46"/>
      <c r="E15" s="45">
        <f t="shared" si="1"/>
        <v>15.688658687175964</v>
      </c>
    </row>
    <row r="16" spans="1:5" ht="18.75" x14ac:dyDescent="0.3">
      <c r="A16" s="41">
        <f t="shared" si="2"/>
        <v>10</v>
      </c>
      <c r="B16" s="47"/>
      <c r="C16" s="43">
        <f t="shared" si="0"/>
        <v>17028.470139060792</v>
      </c>
      <c r="D16" s="46"/>
      <c r="E16" s="45">
        <f t="shared" si="1"/>
        <v>15.767101980611843</v>
      </c>
    </row>
    <row r="17" spans="1:5" ht="18.75" x14ac:dyDescent="0.3">
      <c r="A17" s="41">
        <f t="shared" si="2"/>
        <v>11</v>
      </c>
      <c r="B17" s="47"/>
      <c r="C17" s="43">
        <f t="shared" si="0"/>
        <v>17113.612489756091</v>
      </c>
      <c r="D17" s="46"/>
      <c r="E17" s="45">
        <f t="shared" si="1"/>
        <v>15.845937490514901</v>
      </c>
    </row>
    <row r="18" spans="1:5" ht="18.75" x14ac:dyDescent="0.3">
      <c r="A18" s="41">
        <f t="shared" si="2"/>
        <v>12</v>
      </c>
      <c r="B18" s="47"/>
      <c r="C18" s="43">
        <f t="shared" si="0"/>
        <v>17199.180552204871</v>
      </c>
      <c r="D18" s="46"/>
      <c r="E18" s="45">
        <f t="shared" si="1"/>
        <v>15.925167177967474</v>
      </c>
    </row>
    <row r="19" spans="1:5" ht="18.75" x14ac:dyDescent="0.3">
      <c r="A19" s="41">
        <f t="shared" si="2"/>
        <v>13</v>
      </c>
      <c r="B19" s="47"/>
      <c r="C19" s="43">
        <f t="shared" si="0"/>
        <v>17285.176454965895</v>
      </c>
      <c r="D19" s="46"/>
      <c r="E19" s="45">
        <f t="shared" si="1"/>
        <v>16.004793013857309</v>
      </c>
    </row>
    <row r="20" spans="1:5" ht="18.75" x14ac:dyDescent="0.3">
      <c r="A20" s="41">
        <f t="shared" si="2"/>
        <v>14</v>
      </c>
      <c r="B20" s="47"/>
      <c r="C20" s="43">
        <f t="shared" si="0"/>
        <v>17371.602337240722</v>
      </c>
      <c r="D20" s="46"/>
      <c r="E20" s="45">
        <f t="shared" si="1"/>
        <v>16.084816978926593</v>
      </c>
    </row>
    <row r="21" spans="1:5" ht="18.75" x14ac:dyDescent="0.3">
      <c r="A21" s="41">
        <f t="shared" si="2"/>
        <v>15</v>
      </c>
      <c r="B21" s="47"/>
      <c r="C21" s="43">
        <f t="shared" si="0"/>
        <v>17458.460348926921</v>
      </c>
      <c r="D21" s="46"/>
      <c r="E21" s="45">
        <f t="shared" si="1"/>
        <v>16.165241063821224</v>
      </c>
    </row>
    <row r="22" spans="1:5" ht="18.75" x14ac:dyDescent="0.3">
      <c r="A22" s="41">
        <f t="shared" si="2"/>
        <v>16</v>
      </c>
      <c r="B22" s="47"/>
      <c r="C22" s="43">
        <f t="shared" si="0"/>
        <v>17545.752650671555</v>
      </c>
      <c r="D22" s="46"/>
      <c r="E22" s="45">
        <f t="shared" si="1"/>
        <v>16.24606726914033</v>
      </c>
    </row>
    <row r="23" spans="1:5" ht="18.75" x14ac:dyDescent="0.3">
      <c r="A23" s="41">
        <f t="shared" si="2"/>
        <v>17</v>
      </c>
      <c r="B23" s="47"/>
      <c r="C23" s="43">
        <f t="shared" si="0"/>
        <v>17633.481413924914</v>
      </c>
      <c r="D23" s="46"/>
      <c r="E23" s="45">
        <f t="shared" si="1"/>
        <v>16.327297605486031</v>
      </c>
    </row>
    <row r="24" spans="1:5" ht="18.75" x14ac:dyDescent="0.3">
      <c r="A24" s="41">
        <f t="shared" si="2"/>
        <v>18</v>
      </c>
      <c r="B24" s="47"/>
      <c r="C24" s="43">
        <f t="shared" si="0"/>
        <v>17721.648820994535</v>
      </c>
      <c r="D24" s="46"/>
      <c r="E24" s="45">
        <f t="shared" si="1"/>
        <v>16.408934093513459</v>
      </c>
    </row>
    <row r="25" spans="1:5" ht="18.75" x14ac:dyDescent="0.3">
      <c r="A25" s="41">
        <f t="shared" si="2"/>
        <v>19</v>
      </c>
      <c r="B25" s="47"/>
      <c r="C25" s="43">
        <f t="shared" si="0"/>
        <v>17810.257065099504</v>
      </c>
      <c r="D25" s="46"/>
      <c r="E25" s="45">
        <f t="shared" si="1"/>
        <v>16.490978763981023</v>
      </c>
    </row>
    <row r="26" spans="1:5" ht="18.75" x14ac:dyDescent="0.3">
      <c r="A26" s="41">
        <f t="shared" si="2"/>
        <v>20</v>
      </c>
      <c r="B26" s="47"/>
      <c r="C26" s="43">
        <f t="shared" si="0"/>
        <v>17899.308350424999</v>
      </c>
      <c r="D26" s="46"/>
      <c r="E26" s="45">
        <f t="shared" si="1"/>
        <v>16.573433657800926</v>
      </c>
    </row>
    <row r="27" spans="1:5" ht="18.75" x14ac:dyDescent="0.3">
      <c r="A27" s="41">
        <f t="shared" si="2"/>
        <v>21</v>
      </c>
      <c r="B27" s="47"/>
      <c r="C27" s="43">
        <f t="shared" si="0"/>
        <v>17988.804892177122</v>
      </c>
      <c r="D27" s="46"/>
      <c r="E27" s="45">
        <f t="shared" si="1"/>
        <v>16.656300826089929</v>
      </c>
    </row>
    <row r="28" spans="1:5" ht="18.75" x14ac:dyDescent="0.3">
      <c r="A28" s="41">
        <f t="shared" si="2"/>
        <v>22</v>
      </c>
      <c r="B28" s="47"/>
      <c r="C28" s="43">
        <f t="shared" si="0"/>
        <v>18078.748916638007</v>
      </c>
      <c r="D28" s="46"/>
      <c r="E28" s="45">
        <f t="shared" si="1"/>
        <v>16.739582330220376</v>
      </c>
    </row>
    <row r="29" spans="1:5" ht="18.75" x14ac:dyDescent="0.3">
      <c r="A29" s="41">
        <f t="shared" si="2"/>
        <v>23</v>
      </c>
      <c r="B29" s="47"/>
      <c r="C29" s="43">
        <f t="shared" si="0"/>
        <v>18169.142661221194</v>
      </c>
      <c r="D29" s="46"/>
      <c r="E29" s="45">
        <f t="shared" si="1"/>
        <v>16.823280241871476</v>
      </c>
    </row>
    <row r="30" spans="1:5" ht="18.75" x14ac:dyDescent="0.3">
      <c r="A30" s="41">
        <f t="shared" si="2"/>
        <v>24</v>
      </c>
      <c r="B30" s="47"/>
      <c r="C30" s="43">
        <f t="shared" si="0"/>
        <v>18259.9883745273</v>
      </c>
      <c r="D30" s="46"/>
      <c r="E30" s="45">
        <f t="shared" si="1"/>
        <v>16.907396643080833</v>
      </c>
    </row>
    <row r="31" spans="1:5" ht="18.75" x14ac:dyDescent="0.3">
      <c r="A31" s="41">
        <f t="shared" si="2"/>
        <v>25</v>
      </c>
      <c r="B31" s="47"/>
      <c r="C31" s="43">
        <f t="shared" si="0"/>
        <v>18351.288316399932</v>
      </c>
      <c r="D31" s="46"/>
      <c r="E31" s="45">
        <f t="shared" si="1"/>
        <v>16.991933626296234</v>
      </c>
    </row>
    <row r="32" spans="1:5" ht="18.75" x14ac:dyDescent="0.3">
      <c r="A32" s="41">
        <f t="shared" si="2"/>
        <v>26</v>
      </c>
      <c r="B32" s="47"/>
      <c r="C32" s="43">
        <f t="shared" si="0"/>
        <v>18443.04475798193</v>
      </c>
      <c r="D32" s="46"/>
      <c r="E32" s="45">
        <f t="shared" si="1"/>
        <v>17.076893294427713</v>
      </c>
    </row>
    <row r="33" spans="1:5" ht="18.75" x14ac:dyDescent="0.3">
      <c r="A33" s="41">
        <f t="shared" si="2"/>
        <v>27</v>
      </c>
      <c r="B33" s="47"/>
      <c r="C33" s="43">
        <f t="shared" si="0"/>
        <v>18535.259981771836</v>
      </c>
      <c r="D33" s="46"/>
      <c r="E33" s="45">
        <f t="shared" si="1"/>
        <v>17.162277760899848</v>
      </c>
    </row>
    <row r="34" spans="1:5" ht="18.75" x14ac:dyDescent="0.3">
      <c r="A34" s="41">
        <f t="shared" si="2"/>
        <v>28</v>
      </c>
      <c r="B34" s="47"/>
      <c r="C34" s="43">
        <f t="shared" si="0"/>
        <v>18627.936281680693</v>
      </c>
      <c r="D34" s="46"/>
      <c r="E34" s="45">
        <f t="shared" si="1"/>
        <v>17.248089149704345</v>
      </c>
    </row>
    <row r="35" spans="1:5" ht="18.75" x14ac:dyDescent="0.3">
      <c r="A35" s="41">
        <f t="shared" si="2"/>
        <v>29</v>
      </c>
      <c r="B35" s="47"/>
      <c r="C35" s="43">
        <f t="shared" si="0"/>
        <v>18721.075963089093</v>
      </c>
      <c r="D35" s="46"/>
      <c r="E35" s="45">
        <f t="shared" si="1"/>
        <v>17.334329595452864</v>
      </c>
    </row>
    <row r="36" spans="1:5" ht="18.75" x14ac:dyDescent="0.3">
      <c r="A36" s="41">
        <v>30</v>
      </c>
      <c r="B36" s="47"/>
      <c r="C36" s="43">
        <f t="shared" si="0"/>
        <v>18900</v>
      </c>
      <c r="D36" s="46"/>
      <c r="E36" s="45">
        <v>17.5</v>
      </c>
    </row>
    <row r="37" spans="1:5" s="40" customFormat="1" ht="36" customHeight="1" x14ac:dyDescent="0.3">
      <c r="A37" s="48" t="s">
        <v>71</v>
      </c>
      <c r="B37" s="48"/>
      <c r="C37" s="49">
        <f t="shared" si="0"/>
        <v>20682</v>
      </c>
      <c r="D37" s="48"/>
      <c r="E37" s="50">
        <v>19.149999999999999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N17" sqref="N17"/>
    </sheetView>
  </sheetViews>
  <sheetFormatPr defaultRowHeight="15" x14ac:dyDescent="0.25"/>
  <cols>
    <col min="1" max="1" width="11.42578125" customWidth="1"/>
    <col min="5" max="5" width="0" hidden="1" customWidth="1"/>
    <col min="7" max="7" width="0" hidden="1" customWidth="1"/>
  </cols>
  <sheetData>
    <row r="1" spans="1:10" ht="15.75" x14ac:dyDescent="0.25">
      <c r="A1" s="25">
        <v>44739</v>
      </c>
      <c r="B1" s="26"/>
      <c r="C1" s="26" t="s">
        <v>0</v>
      </c>
      <c r="D1" s="26"/>
      <c r="E1" s="27" t="s">
        <v>51</v>
      </c>
      <c r="F1" s="26"/>
      <c r="G1" s="26"/>
      <c r="H1" s="26"/>
      <c r="I1" s="26"/>
      <c r="J1" s="23"/>
    </row>
    <row r="2" spans="1:10" ht="15.75" x14ac:dyDescent="0.25">
      <c r="A2" s="27"/>
      <c r="B2" s="27"/>
      <c r="C2" s="27" t="s">
        <v>52</v>
      </c>
      <c r="D2" s="27"/>
      <c r="E2" s="27" t="s">
        <v>53</v>
      </c>
      <c r="F2" s="27"/>
      <c r="G2" s="27"/>
      <c r="H2" s="27"/>
      <c r="I2" s="27"/>
      <c r="J2" s="28"/>
    </row>
    <row r="3" spans="1:10" ht="15.75" x14ac:dyDescent="0.25">
      <c r="A3" s="27"/>
      <c r="B3" s="27"/>
      <c r="C3" s="27" t="s">
        <v>31</v>
      </c>
      <c r="D3" s="27"/>
      <c r="E3" s="27" t="s">
        <v>54</v>
      </c>
      <c r="F3" s="27"/>
      <c r="G3" s="27"/>
      <c r="H3" s="27"/>
      <c r="I3" s="27"/>
      <c r="J3" s="28"/>
    </row>
    <row r="4" spans="1:10" ht="15.75" x14ac:dyDescent="0.25">
      <c r="A4" s="27"/>
      <c r="B4" s="27"/>
      <c r="C4" s="27"/>
      <c r="D4" s="27"/>
      <c r="E4" s="27"/>
      <c r="F4" s="27"/>
      <c r="G4" s="29"/>
      <c r="H4" s="29"/>
      <c r="I4" s="29"/>
      <c r="J4" s="30"/>
    </row>
    <row r="5" spans="1:10" ht="15.75" x14ac:dyDescent="0.25">
      <c r="A5" s="31" t="s">
        <v>55</v>
      </c>
      <c r="B5" s="31" t="s">
        <v>72</v>
      </c>
      <c r="C5" s="31" t="s">
        <v>56</v>
      </c>
      <c r="D5" s="31" t="s">
        <v>57</v>
      </c>
      <c r="E5" s="31" t="s">
        <v>56</v>
      </c>
      <c r="F5" s="31" t="s">
        <v>58</v>
      </c>
      <c r="G5" s="31" t="s">
        <v>58</v>
      </c>
      <c r="H5" s="31" t="s">
        <v>59</v>
      </c>
      <c r="I5" s="31" t="s">
        <v>60</v>
      </c>
      <c r="J5" s="31" t="s">
        <v>61</v>
      </c>
    </row>
    <row r="6" spans="1:10" ht="15.75" x14ac:dyDescent="0.25">
      <c r="A6" s="31" t="s">
        <v>62</v>
      </c>
      <c r="B6" s="31" t="s">
        <v>38</v>
      </c>
      <c r="C6" s="31" t="s">
        <v>38</v>
      </c>
      <c r="D6" s="31" t="s">
        <v>39</v>
      </c>
      <c r="E6" s="31" t="s">
        <v>38</v>
      </c>
      <c r="F6" s="31" t="s">
        <v>39</v>
      </c>
      <c r="G6" s="31" t="s">
        <v>38</v>
      </c>
      <c r="H6" s="31" t="s">
        <v>39</v>
      </c>
      <c r="I6" s="31" t="s">
        <v>39</v>
      </c>
      <c r="J6" s="31" t="s">
        <v>39</v>
      </c>
    </row>
    <row r="7" spans="1:10" ht="15.75" x14ac:dyDescent="0.25">
      <c r="A7" s="32" t="s">
        <v>63</v>
      </c>
      <c r="B7" s="32"/>
      <c r="C7" s="32"/>
      <c r="D7" s="32"/>
      <c r="E7" s="32" t="s">
        <v>63</v>
      </c>
      <c r="F7" s="32"/>
      <c r="G7" s="32" t="s">
        <v>63</v>
      </c>
      <c r="H7" s="32"/>
      <c r="I7" s="32"/>
      <c r="J7" s="32"/>
    </row>
    <row r="8" spans="1:10" ht="15.75" x14ac:dyDescent="0.25">
      <c r="A8" s="33">
        <v>0</v>
      </c>
      <c r="B8" s="33">
        <v>65832.479999999996</v>
      </c>
      <c r="C8" s="33">
        <v>77450.625</v>
      </c>
      <c r="D8" s="33">
        <v>82838.54250000001</v>
      </c>
      <c r="E8" s="34">
        <v>66866.446799999991</v>
      </c>
      <c r="F8" s="33">
        <v>88225.357500000013</v>
      </c>
      <c r="G8" s="34">
        <v>76169.764800000004</v>
      </c>
      <c r="H8" s="33">
        <v>102124.575</v>
      </c>
      <c r="I8" s="33">
        <v>113880.53250000002</v>
      </c>
      <c r="J8" s="33">
        <v>129757.96</v>
      </c>
    </row>
    <row r="9" spans="1:10" ht="15.75" x14ac:dyDescent="0.25">
      <c r="A9" s="33">
        <v>1</v>
      </c>
      <c r="B9" s="33">
        <v>65832.48000000001</v>
      </c>
      <c r="C9" s="33">
        <v>77450.625</v>
      </c>
      <c r="D9" s="33">
        <v>82838.54250000001</v>
      </c>
      <c r="E9" s="33">
        <v>67200.779033999977</v>
      </c>
      <c r="F9" s="33">
        <v>88225.357500000013</v>
      </c>
      <c r="G9" s="33">
        <v>76550.613623999991</v>
      </c>
      <c r="H9" s="33">
        <v>102124.575</v>
      </c>
      <c r="I9" s="33">
        <v>113880.53250000002</v>
      </c>
      <c r="J9" s="33">
        <v>129757.96</v>
      </c>
    </row>
    <row r="10" spans="1:10" ht="15.75" x14ac:dyDescent="0.25">
      <c r="A10" s="33">
        <v>2</v>
      </c>
      <c r="B10" s="33">
        <v>65832.48000000001</v>
      </c>
      <c r="C10" s="33">
        <v>77450.625</v>
      </c>
      <c r="D10" s="33">
        <v>82838.54250000001</v>
      </c>
      <c r="E10" s="34">
        <v>66866.446799999991</v>
      </c>
      <c r="F10" s="33">
        <v>88225.357500000013</v>
      </c>
      <c r="G10" s="34">
        <v>76169.764800000004</v>
      </c>
      <c r="H10" s="33">
        <v>102124.575</v>
      </c>
      <c r="I10" s="33">
        <v>113880.53250000002</v>
      </c>
      <c r="J10" s="33">
        <v>129757.96</v>
      </c>
    </row>
    <row r="11" spans="1:10" ht="15.75" x14ac:dyDescent="0.25">
      <c r="A11" s="33">
        <v>3</v>
      </c>
      <c r="B11" s="33">
        <v>65832.48000000001</v>
      </c>
      <c r="C11" s="33">
        <v>77450.625</v>
      </c>
      <c r="D11" s="33">
        <v>82838.54250000001</v>
      </c>
      <c r="E11" s="34">
        <v>66866.446799999991</v>
      </c>
      <c r="F11" s="33">
        <v>88225.357500000013</v>
      </c>
      <c r="G11" s="34">
        <v>76169.764800000004</v>
      </c>
      <c r="H11" s="33">
        <v>102124.575</v>
      </c>
      <c r="I11" s="33">
        <v>113880.53250000002</v>
      </c>
      <c r="J11" s="33">
        <v>129757.96</v>
      </c>
    </row>
    <row r="12" spans="1:10" ht="15.75" x14ac:dyDescent="0.25">
      <c r="A12" s="33">
        <v>4</v>
      </c>
      <c r="B12" s="33">
        <v>65832.48000000001</v>
      </c>
      <c r="C12" s="33">
        <v>77450.625</v>
      </c>
      <c r="D12" s="33">
        <v>82838.54250000001</v>
      </c>
      <c r="E12" s="34">
        <v>66866.446799999991</v>
      </c>
      <c r="F12" s="33">
        <v>88225.357500000013</v>
      </c>
      <c r="G12" s="34">
        <v>76169.764800000004</v>
      </c>
      <c r="H12" s="33">
        <v>102124.575</v>
      </c>
      <c r="I12" s="33">
        <v>113880.53250000002</v>
      </c>
      <c r="J12" s="33">
        <v>129757.96</v>
      </c>
    </row>
    <row r="13" spans="1:10" ht="15.75" x14ac:dyDescent="0.25">
      <c r="A13" s="33">
        <v>5</v>
      </c>
      <c r="B13" s="33">
        <v>65832.48000000001</v>
      </c>
      <c r="C13" s="33">
        <v>77450.625</v>
      </c>
      <c r="D13" s="33">
        <v>82838.54250000001</v>
      </c>
      <c r="E13" s="34">
        <v>66866.446799999991</v>
      </c>
      <c r="F13" s="33">
        <v>88225.357500000013</v>
      </c>
      <c r="G13" s="34">
        <v>76169.764800000004</v>
      </c>
      <c r="H13" s="33">
        <v>102124.575</v>
      </c>
      <c r="I13" s="33">
        <v>113880.53250000002</v>
      </c>
      <c r="J13" s="33">
        <v>129757.96</v>
      </c>
    </row>
    <row r="14" spans="1:10" ht="15.75" x14ac:dyDescent="0.25">
      <c r="A14" s="33">
        <v>6</v>
      </c>
      <c r="B14" s="33">
        <v>65832.48000000001</v>
      </c>
      <c r="C14" s="33">
        <v>77450.625</v>
      </c>
      <c r="D14" s="33">
        <v>82838.54250000001</v>
      </c>
      <c r="E14" s="34">
        <v>66866.446799999991</v>
      </c>
      <c r="F14" s="33">
        <v>88225.357500000013</v>
      </c>
      <c r="G14" s="34">
        <v>76169.764800000004</v>
      </c>
      <c r="H14" s="33">
        <v>102124.575</v>
      </c>
      <c r="I14" s="33">
        <v>113880.53250000002</v>
      </c>
      <c r="J14" s="33">
        <v>129757.96</v>
      </c>
    </row>
    <row r="15" spans="1:10" ht="15.75" x14ac:dyDescent="0.25">
      <c r="A15" s="33">
        <v>7</v>
      </c>
      <c r="B15" s="33">
        <v>65832.48000000001</v>
      </c>
      <c r="C15" s="33">
        <v>77450.625</v>
      </c>
      <c r="D15" s="33">
        <v>82838.54250000001</v>
      </c>
      <c r="E15" s="34">
        <v>66866.446799999991</v>
      </c>
      <c r="F15" s="33">
        <v>88225.357500000013</v>
      </c>
      <c r="G15" s="34">
        <v>76169.764800000004</v>
      </c>
      <c r="H15" s="33">
        <v>102124.575</v>
      </c>
      <c r="I15" s="33">
        <v>113880.53250000002</v>
      </c>
      <c r="J15" s="33">
        <v>129757.96</v>
      </c>
    </row>
    <row r="16" spans="1:10" ht="15.75" x14ac:dyDescent="0.25">
      <c r="A16" s="33">
        <v>8</v>
      </c>
      <c r="B16" s="33">
        <v>66051.877500000002</v>
      </c>
      <c r="C16" s="33">
        <v>77707.507500000007</v>
      </c>
      <c r="D16" s="33">
        <v>83113.065000000002</v>
      </c>
      <c r="E16" s="34">
        <v>66866.446799999991</v>
      </c>
      <c r="F16" s="33">
        <v>88518.622499999998</v>
      </c>
      <c r="G16" s="34">
        <v>76169.764800000004</v>
      </c>
      <c r="H16" s="33">
        <v>102464.14500000002</v>
      </c>
      <c r="I16" s="33">
        <v>114258.69</v>
      </c>
      <c r="J16" s="33">
        <v>130154.86</v>
      </c>
    </row>
    <row r="17" spans="1:10" ht="15.75" x14ac:dyDescent="0.25">
      <c r="A17" s="33">
        <v>9</v>
      </c>
      <c r="B17" s="33">
        <v>66051.877500000002</v>
      </c>
      <c r="C17" s="33">
        <v>77707.507500000007</v>
      </c>
      <c r="D17" s="33">
        <v>83113.065000000002</v>
      </c>
      <c r="E17" s="34">
        <v>66866.446799999991</v>
      </c>
      <c r="F17" s="33">
        <v>88518.622499999998</v>
      </c>
      <c r="G17" s="34">
        <v>76169.764800000004</v>
      </c>
      <c r="H17" s="33">
        <v>102464.14500000002</v>
      </c>
      <c r="I17" s="33">
        <v>114258.69</v>
      </c>
      <c r="J17" s="33">
        <v>130154.86</v>
      </c>
    </row>
    <row r="18" spans="1:10" ht="15.75" x14ac:dyDescent="0.25">
      <c r="A18" s="33">
        <v>10</v>
      </c>
      <c r="B18" s="33">
        <v>66051.877500000002</v>
      </c>
      <c r="C18" s="33">
        <v>77707.507500000007</v>
      </c>
      <c r="D18" s="33">
        <v>83113.065000000002</v>
      </c>
      <c r="E18" s="34">
        <v>66866.446799999991</v>
      </c>
      <c r="F18" s="33">
        <v>88518.622499999998</v>
      </c>
      <c r="G18" s="34">
        <v>76169.764800000004</v>
      </c>
      <c r="H18" s="33">
        <v>102464.14500000002</v>
      </c>
      <c r="I18" s="33">
        <v>114258.69</v>
      </c>
      <c r="J18" s="33">
        <v>130154.86</v>
      </c>
    </row>
    <row r="19" spans="1:10" ht="15.75" x14ac:dyDescent="0.25">
      <c r="A19" s="33">
        <v>11</v>
      </c>
      <c r="B19" s="33">
        <v>66051.877500000002</v>
      </c>
      <c r="C19" s="33">
        <v>77707.507500000007</v>
      </c>
      <c r="D19" s="33">
        <v>83113.065000000002</v>
      </c>
      <c r="E19" s="34">
        <v>67310.758800000011</v>
      </c>
      <c r="F19" s="33">
        <v>88518.622499999998</v>
      </c>
      <c r="G19" s="34">
        <v>76675.399200000014</v>
      </c>
      <c r="H19" s="33">
        <v>102464.14500000002</v>
      </c>
      <c r="I19" s="33">
        <v>114258.69</v>
      </c>
      <c r="J19" s="33">
        <v>130154.86</v>
      </c>
    </row>
    <row r="20" spans="1:10" ht="15.75" x14ac:dyDescent="0.25">
      <c r="A20" s="33">
        <v>12</v>
      </c>
      <c r="B20" s="33">
        <v>66051.877500000002</v>
      </c>
      <c r="C20" s="33">
        <v>77707.507500000007</v>
      </c>
      <c r="D20" s="33">
        <v>83113.065000000002</v>
      </c>
      <c r="E20" s="34">
        <v>67310.758800000011</v>
      </c>
      <c r="F20" s="33">
        <v>88518.622499999998</v>
      </c>
      <c r="G20" s="34">
        <v>76675.399200000014</v>
      </c>
      <c r="H20" s="33">
        <v>102464.14500000002</v>
      </c>
      <c r="I20" s="33">
        <v>114258.69</v>
      </c>
      <c r="J20" s="33">
        <v>130154.86</v>
      </c>
    </row>
    <row r="21" spans="1:10" ht="15.75" x14ac:dyDescent="0.25">
      <c r="A21" s="33">
        <v>13</v>
      </c>
      <c r="B21" s="33">
        <v>66051.877500000002</v>
      </c>
      <c r="C21" s="33">
        <v>77707.507500000007</v>
      </c>
      <c r="D21" s="33">
        <v>83113.065000000002</v>
      </c>
      <c r="E21" s="34">
        <v>67310.758800000011</v>
      </c>
      <c r="F21" s="33">
        <v>88518.622499999998</v>
      </c>
      <c r="G21" s="34">
        <v>76675.399200000014</v>
      </c>
      <c r="H21" s="33">
        <v>102464.14500000002</v>
      </c>
      <c r="I21" s="33">
        <v>114258.69</v>
      </c>
      <c r="J21" s="33">
        <v>130154.86</v>
      </c>
    </row>
    <row r="22" spans="1:10" ht="15.75" x14ac:dyDescent="0.25">
      <c r="A22" s="33">
        <v>14</v>
      </c>
      <c r="B22" s="33">
        <v>66270.172500000001</v>
      </c>
      <c r="C22" s="33">
        <v>77964.39</v>
      </c>
      <c r="D22" s="33">
        <v>83387.587500000009</v>
      </c>
      <c r="E22" s="34">
        <v>67310.758800000011</v>
      </c>
      <c r="F22" s="33">
        <v>88811.887499999997</v>
      </c>
      <c r="G22" s="34">
        <v>76675.399200000014</v>
      </c>
      <c r="H22" s="33">
        <v>102803.71500000001</v>
      </c>
      <c r="I22" s="33">
        <v>114636.84750000002</v>
      </c>
      <c r="J22" s="33">
        <v>130551.76</v>
      </c>
    </row>
    <row r="23" spans="1:10" ht="15.75" x14ac:dyDescent="0.25">
      <c r="A23" s="33">
        <v>15</v>
      </c>
      <c r="B23" s="33">
        <v>67145.55750000001</v>
      </c>
      <c r="C23" s="33">
        <v>78994.125</v>
      </c>
      <c r="D23" s="33">
        <v>84488.985000000001</v>
      </c>
      <c r="E23" s="34">
        <v>68199.260399999999</v>
      </c>
      <c r="F23" s="33">
        <v>89983.845000000016</v>
      </c>
      <c r="G23" s="34">
        <v>77687.708400000003</v>
      </c>
      <c r="H23" s="33">
        <v>104158.6875</v>
      </c>
      <c r="I23" s="33">
        <v>116150.58000000002</v>
      </c>
      <c r="J23" s="33">
        <v>132144.8725</v>
      </c>
    </row>
    <row r="24" spans="1:10" ht="15.75" x14ac:dyDescent="0.25">
      <c r="A24" s="33">
        <v>16</v>
      </c>
      <c r="B24" s="33">
        <v>68020.942500000005</v>
      </c>
      <c r="C24" s="33">
        <v>80024.962500000009</v>
      </c>
      <c r="D24" s="33">
        <v>85590.382500000007</v>
      </c>
      <c r="E24" s="34">
        <v>69088.8024</v>
      </c>
      <c r="F24" s="33">
        <v>91159.11</v>
      </c>
      <c r="G24" s="34">
        <v>78701.05799999999</v>
      </c>
      <c r="H24" s="33">
        <v>105518.07</v>
      </c>
      <c r="I24" s="33">
        <v>117663.21000000002</v>
      </c>
      <c r="J24" s="33">
        <v>133737.98499999999</v>
      </c>
    </row>
    <row r="25" spans="1:10" ht="15.75" x14ac:dyDescent="0.25">
      <c r="A25" s="33">
        <v>17</v>
      </c>
      <c r="B25" s="33">
        <v>68895.225000000006</v>
      </c>
      <c r="C25" s="33">
        <v>81054.697499999995</v>
      </c>
      <c r="D25" s="33">
        <v>86692.882500000007</v>
      </c>
      <c r="E25" s="34">
        <v>69977.304000000004</v>
      </c>
      <c r="F25" s="33">
        <v>92332.170000000013</v>
      </c>
      <c r="G25" s="34">
        <v>79713.367200000008</v>
      </c>
      <c r="H25" s="33">
        <v>106875.2475</v>
      </c>
      <c r="I25" s="33">
        <v>119179.14750000002</v>
      </c>
      <c r="J25" s="33">
        <v>135329.995</v>
      </c>
    </row>
    <row r="26" spans="1:10" ht="15.75" x14ac:dyDescent="0.25">
      <c r="A26" s="33">
        <v>18</v>
      </c>
      <c r="B26" s="33">
        <v>69771.712500000009</v>
      </c>
      <c r="C26" s="33">
        <v>82084.43250000001</v>
      </c>
      <c r="D26" s="33">
        <v>87794.280000000013</v>
      </c>
      <c r="E26" s="34">
        <v>70866.846000000005</v>
      </c>
      <c r="F26" s="33">
        <v>93505.23000000001</v>
      </c>
      <c r="G26" s="34">
        <v>80726.716799999995</v>
      </c>
      <c r="H26" s="33">
        <v>108234.63</v>
      </c>
      <c r="I26" s="33">
        <v>120692.88</v>
      </c>
      <c r="J26" s="33">
        <v>136923.10750000001</v>
      </c>
    </row>
    <row r="27" spans="1:10" ht="15.75" x14ac:dyDescent="0.25">
      <c r="A27" s="23">
        <v>19</v>
      </c>
      <c r="B27" s="33">
        <v>70645.99500000001</v>
      </c>
      <c r="C27" s="33">
        <v>83111.962500000009</v>
      </c>
      <c r="D27" s="33">
        <v>88895.677500000005</v>
      </c>
      <c r="E27" s="34">
        <v>71755.347600000008</v>
      </c>
      <c r="F27" s="33">
        <v>94677.1875</v>
      </c>
      <c r="G27" s="34">
        <v>81739.025999999998</v>
      </c>
      <c r="H27" s="33">
        <v>109590.70500000002</v>
      </c>
      <c r="I27" s="33">
        <v>122205.51000000002</v>
      </c>
      <c r="J27" s="33">
        <v>138514.01500000001</v>
      </c>
    </row>
    <row r="28" spans="1:10" ht="15.75" x14ac:dyDescent="0.25">
      <c r="A28" s="23">
        <v>20</v>
      </c>
      <c r="B28" s="33">
        <v>71522.482500000013</v>
      </c>
      <c r="C28" s="33">
        <v>84143.902500000011</v>
      </c>
      <c r="D28" s="33">
        <v>89997.074999999997</v>
      </c>
      <c r="E28" s="34">
        <v>72644.889599999995</v>
      </c>
      <c r="F28" s="33">
        <v>95849.145000000019</v>
      </c>
      <c r="G28" s="34">
        <v>82751.335200000001</v>
      </c>
      <c r="H28" s="33">
        <v>110948.98500000002</v>
      </c>
      <c r="I28" s="33">
        <v>123721.44750000002</v>
      </c>
      <c r="J28" s="33">
        <f>SUM(133910*1.05)</f>
        <v>140605.5</v>
      </c>
    </row>
    <row r="29" spans="1:10" ht="15.75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8"/>
    </row>
    <row r="30" spans="1:10" ht="15.75" x14ac:dyDescent="0.25">
      <c r="A30" s="26"/>
      <c r="B30" s="26"/>
      <c r="C30" s="26"/>
      <c r="D30" s="26"/>
      <c r="E30" s="34"/>
      <c r="F30" s="34"/>
      <c r="G30" s="34"/>
      <c r="H30" s="34"/>
      <c r="I30" s="34"/>
      <c r="J30" s="28"/>
    </row>
    <row r="31" spans="1:10" ht="15.75" x14ac:dyDescent="0.25">
      <c r="A31" s="27" t="s">
        <v>64</v>
      </c>
      <c r="B31" s="27"/>
      <c r="C31" s="27"/>
      <c r="D31" s="27"/>
      <c r="E31" s="27"/>
      <c r="F31" s="27"/>
      <c r="G31" s="27"/>
      <c r="H31" s="27"/>
      <c r="I31" s="27"/>
      <c r="J31" s="28"/>
    </row>
    <row r="32" spans="1:10" ht="15.75" x14ac:dyDescent="0.25">
      <c r="A32" s="27" t="s">
        <v>65</v>
      </c>
      <c r="B32" s="27"/>
      <c r="C32" s="27"/>
      <c r="D32" s="27"/>
      <c r="E32" s="27"/>
      <c r="F32" s="27"/>
      <c r="G32" s="27"/>
      <c r="H32" s="27"/>
      <c r="I32" s="27"/>
      <c r="J32" s="28"/>
    </row>
    <row r="33" spans="1:10" ht="15.75" x14ac:dyDescent="0.25">
      <c r="A33" s="27" t="s">
        <v>66</v>
      </c>
      <c r="B33" s="27"/>
      <c r="C33" s="27"/>
      <c r="D33" s="27"/>
      <c r="E33" s="27"/>
      <c r="F33" s="27"/>
      <c r="G33" s="27"/>
      <c r="H33" s="27"/>
      <c r="I33" s="27"/>
      <c r="J33" s="28"/>
    </row>
    <row r="34" spans="1:10" ht="15.75" x14ac:dyDescent="0.25">
      <c r="A34" s="27" t="s">
        <v>67</v>
      </c>
      <c r="B34" s="27"/>
      <c r="C34" s="27"/>
      <c r="D34" s="27"/>
      <c r="E34" s="27"/>
      <c r="F34" s="27"/>
      <c r="G34" s="27"/>
      <c r="H34" s="27"/>
      <c r="I34" s="27"/>
      <c r="J34" s="23"/>
    </row>
    <row r="35" spans="1:10" ht="15.75" x14ac:dyDescent="0.25">
      <c r="A35" s="27" t="s">
        <v>68</v>
      </c>
      <c r="B35" s="27"/>
      <c r="C35" s="27"/>
      <c r="D35" s="27"/>
      <c r="E35" s="27"/>
      <c r="F35" s="27"/>
      <c r="G35" s="27"/>
      <c r="H35" s="27"/>
      <c r="I35" s="27"/>
      <c r="J35" s="23"/>
    </row>
    <row r="36" spans="1:10" ht="15.75" x14ac:dyDescent="0.25">
      <c r="A36" s="27" t="s">
        <v>69</v>
      </c>
      <c r="B36" s="27"/>
      <c r="C36" s="27"/>
      <c r="D36" s="27"/>
      <c r="E36" s="27"/>
      <c r="F36" s="27"/>
      <c r="G36" s="27"/>
      <c r="H36" s="27"/>
      <c r="I36" s="27"/>
      <c r="J36" s="28"/>
    </row>
    <row r="37" spans="1:10" ht="15.75" x14ac:dyDescent="0.25">
      <c r="A37" s="2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Support Staff Scale</vt:lpstr>
      <vt:lpstr>Teacher Scale</vt:lpstr>
      <vt:lpstr>Bus Driver Scale</vt:lpstr>
      <vt:lpstr>Admin Scale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sirvin</dc:creator>
  <cp:lastModifiedBy>sirvin</cp:lastModifiedBy>
  <dcterms:created xsi:type="dcterms:W3CDTF">2022-06-28T01:47:06Z</dcterms:created>
  <dcterms:modified xsi:type="dcterms:W3CDTF">2022-07-27T18:13:39Z</dcterms:modified>
</cp:coreProperties>
</file>